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70T54Z2\Redirected Folders\City Hall\skaster\Documents\Agendas,Minutes,EPackets\Electronic Packets\2025\9-8-25 CC Packet\"/>
    </mc:Choice>
  </mc:AlternateContent>
  <xr:revisionPtr revIDLastSave="0" documentId="8_{AD5FECA9-402F-4396-A5C3-764934BD08F0}" xr6:coauthVersionLast="47" xr6:coauthVersionMax="47" xr10:uidLastSave="{00000000-0000-0000-0000-000000000000}"/>
  <bookViews>
    <workbookView xWindow="8430" yWindow="120" windowWidth="19380" windowHeight="15015" xr2:uid="{E0F5A97D-A7B3-4C5D-854B-9C0CD588515A}"/>
  </bookViews>
  <sheets>
    <sheet name="Current CDs" sheetId="1" r:id="rId1"/>
    <sheet name="Closed CDs" sheetId="2" r:id="rId2"/>
  </sheets>
  <externalReferences>
    <externalReference r:id="rId3"/>
  </externalReferences>
  <definedNames>
    <definedName name="CompanyName" localSheetId="1">'Closed CDs'!$B$1</definedName>
    <definedName name="CompanyName">'Current CDs'!$B$1</definedName>
    <definedName name="CustomerLookup">[1]!CustomerList[Lookup]</definedName>
    <definedName name="Invoice_No">[1]!InvoicesMain[Invoice '#]</definedName>
    <definedName name="InvoiceNoDetails">"InvoiceDetails[Invoice No]"</definedName>
    <definedName name="rngInvoice" localSheetId="1">'Closed CDs'!#REF!</definedName>
    <definedName name="rngInvoice">'Current CDs'!#REF!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6" i="2"/>
  <c r="F30" i="2" a="1"/>
  <c r="F30" i="2" s="1"/>
  <c r="E30" i="2" a="1"/>
  <c r="E30" i="2" s="1"/>
  <c r="D30" i="2" a="1"/>
  <c r="D30" i="2" s="1"/>
  <c r="C30" i="2" a="1"/>
  <c r="C30" i="2" s="1"/>
  <c r="B30" i="2" a="1"/>
  <c r="B30" i="2" s="1"/>
  <c r="F29" i="2" a="1"/>
  <c r="F29" i="2" s="1"/>
  <c r="E29" i="2" a="1"/>
  <c r="E29" i="2" s="1"/>
  <c r="D29" i="2" a="1"/>
  <c r="D29" i="2" s="1"/>
  <c r="C29" i="2" a="1"/>
  <c r="C29" i="2" s="1"/>
  <c r="B29" i="2" a="1"/>
  <c r="B29" i="2" s="1"/>
  <c r="F28" i="2" a="1"/>
  <c r="F28" i="2" s="1"/>
  <c r="E28" i="2" a="1"/>
  <c r="E28" i="2" s="1"/>
  <c r="D28" i="2" a="1"/>
  <c r="D28" i="2" s="1"/>
  <c r="C28" i="2" a="1"/>
  <c r="C28" i="2" s="1"/>
  <c r="B28" i="2" a="1"/>
  <c r="B28" i="2" s="1"/>
  <c r="F27" i="2" a="1"/>
  <c r="F27" i="2" s="1"/>
  <c r="E27" i="2" a="1"/>
  <c r="E27" i="2" s="1"/>
  <c r="D27" i="2" a="1"/>
  <c r="D27" i="2" s="1"/>
  <c r="C27" i="2" a="1"/>
  <c r="C27" i="2" s="1"/>
  <c r="B27" i="2" a="1"/>
  <c r="B27" i="2" s="1"/>
  <c r="F26" i="2" a="1"/>
  <c r="F26" i="2" s="1"/>
  <c r="E26" i="2" a="1"/>
  <c r="E26" i="2" s="1"/>
  <c r="D26" i="2" a="1"/>
  <c r="D26" i="2" s="1"/>
  <c r="C26" i="2" a="1"/>
  <c r="C26" i="2" s="1"/>
  <c r="B26" i="2" a="1"/>
  <c r="B26" i="2" s="1"/>
  <c r="F25" i="2" a="1"/>
  <c r="F25" i="2" s="1"/>
  <c r="H25" i="2" s="1"/>
  <c r="F24" i="2" a="1"/>
  <c r="F24" i="2" s="1"/>
  <c r="E24" i="2" a="1"/>
  <c r="E24" i="2" s="1"/>
  <c r="D24" i="2" a="1"/>
  <c r="D24" i="2" s="1"/>
  <c r="C24" i="2" a="1"/>
  <c r="C24" i="2" s="1"/>
  <c r="B24" i="2" a="1"/>
  <c r="B24" i="2" s="1"/>
  <c r="F23" i="2" a="1"/>
  <c r="F23" i="2" s="1"/>
  <c r="E23" i="2" a="1"/>
  <c r="E23" i="2" s="1"/>
  <c r="D23" i="2" a="1"/>
  <c r="D23" i="2" s="1"/>
  <c r="C23" i="2" a="1"/>
  <c r="C23" i="2" s="1"/>
  <c r="B23" i="2" a="1"/>
  <c r="B23" i="2" s="1"/>
  <c r="F22" i="2" a="1"/>
  <c r="F22" i="2" s="1"/>
  <c r="E22" i="2" a="1"/>
  <c r="E22" i="2" s="1"/>
  <c r="D22" i="2" a="1"/>
  <c r="D22" i="2" s="1"/>
  <c r="C22" i="2" a="1"/>
  <c r="C22" i="2" s="1"/>
  <c r="B22" i="2" a="1"/>
  <c r="B22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F20" i="2" a="1"/>
  <c r="F20" i="2" s="1"/>
  <c r="E20" i="2" a="1"/>
  <c r="E20" i="2" s="1"/>
  <c r="D20" i="2" a="1"/>
  <c r="D20" i="2" s="1"/>
  <c r="C20" i="2" a="1"/>
  <c r="C20" i="2" s="1"/>
  <c r="B20" i="2" a="1"/>
  <c r="B20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F18" i="2" a="1"/>
  <c r="F18" i="2" s="1"/>
  <c r="E18" i="2" a="1"/>
  <c r="E18" i="2" s="1"/>
  <c r="D18" i="2" a="1"/>
  <c r="D18" i="2" s="1"/>
  <c r="C18" i="2" a="1"/>
  <c r="C18" i="2" s="1"/>
  <c r="B18" i="2" a="1"/>
  <c r="B18" i="2" s="1"/>
  <c r="F17" i="2" a="1"/>
  <c r="F17" i="2" s="1"/>
  <c r="E17" i="2" a="1"/>
  <c r="E17" i="2" s="1"/>
  <c r="D17" i="2" a="1"/>
  <c r="D17" i="2" s="1"/>
  <c r="C17" i="2" a="1"/>
  <c r="C17" i="2" s="1"/>
  <c r="B17" i="2" a="1"/>
  <c r="B17" i="2" s="1"/>
  <c r="F16" i="2" a="1"/>
  <c r="F16" i="2" s="1"/>
  <c r="E16" i="2" a="1"/>
  <c r="E16" i="2" s="1"/>
  <c r="D16" i="2" a="1"/>
  <c r="D16" i="2" s="1"/>
  <c r="C16" i="2" a="1"/>
  <c r="C16" i="2" s="1"/>
  <c r="B16" i="2" a="1"/>
  <c r="B16" i="2" s="1"/>
  <c r="F15" i="2" a="1"/>
  <c r="F15" i="2" s="1"/>
  <c r="E15" i="2" a="1"/>
  <c r="E15" i="2" s="1"/>
  <c r="D15" i="2" a="1"/>
  <c r="D15" i="2" s="1"/>
  <c r="C15" i="2" a="1"/>
  <c r="C15" i="2" s="1"/>
  <c r="B15" i="2" a="1"/>
  <c r="B15" i="2" s="1"/>
  <c r="H14" i="2"/>
  <c r="H13" i="2"/>
  <c r="H12" i="2"/>
  <c r="H11" i="2"/>
  <c r="H10" i="2"/>
  <c r="H9" i="2"/>
  <c r="H8" i="2"/>
  <c r="H7" i="2"/>
  <c r="H10" i="1"/>
  <c r="H8" i="1"/>
  <c r="H6" i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E15" i="1" a="1"/>
  <c r="E15" i="1" s="1"/>
  <c r="D15" i="1" a="1"/>
  <c r="D15" i="1" s="1"/>
  <c r="H15" i="1" s="1"/>
  <c r="C15" i="1" a="1"/>
  <c r="C15" i="1" s="1"/>
  <c r="B15" i="1" a="1"/>
  <c r="B15" i="1" s="1"/>
  <c r="H7" i="1"/>
  <c r="H22" i="2" l="1"/>
  <c r="H20" i="2"/>
  <c r="H30" i="2"/>
  <c r="H18" i="2"/>
  <c r="H19" i="2"/>
  <c r="H31" i="2"/>
  <c r="H21" i="2"/>
  <c r="H27" i="2"/>
  <c r="H28" i="2"/>
  <c r="H23" i="2"/>
  <c r="H29" i="2"/>
  <c r="H24" i="2"/>
  <c r="H17" i="2"/>
  <c r="H26" i="2"/>
  <c r="H15" i="2"/>
  <c r="H16" i="2"/>
  <c r="H17" i="1"/>
  <c r="H16" i="1"/>
</calcChain>
</file>

<file path=xl/sharedStrings.xml><?xml version="1.0" encoding="utf-8"?>
<sst xmlns="http://schemas.openxmlformats.org/spreadsheetml/2006/main" count="72" uniqueCount="42">
  <si>
    <t>Address:</t>
  </si>
  <si>
    <t xml:space="preserve">Phone: </t>
  </si>
  <si>
    <t xml:space="preserve">Email: </t>
  </si>
  <si>
    <t xml:space="preserve">Fax: </t>
  </si>
  <si>
    <t>City of Earlham</t>
  </si>
  <si>
    <t>140 S Chesnut</t>
  </si>
  <si>
    <t>Earlham IA 50072</t>
  </si>
  <si>
    <t>515-758-2281</t>
  </si>
  <si>
    <t>515-758-2710</t>
  </si>
  <si>
    <t>earlhamcityhall@mchsi.com</t>
  </si>
  <si>
    <t>Certificates of Deposit (CD) Listing</t>
  </si>
  <si>
    <t>CD #</t>
  </si>
  <si>
    <t>Fund</t>
  </si>
  <si>
    <t>Initial Amount</t>
  </si>
  <si>
    <t>Total Value</t>
  </si>
  <si>
    <t>Total Investments</t>
  </si>
  <si>
    <t>Maturity Date</t>
  </si>
  <si>
    <t>General</t>
  </si>
  <si>
    <t>Current Rate</t>
  </si>
  <si>
    <t>Cemetery</t>
  </si>
  <si>
    <t>Interest to Checking</t>
  </si>
  <si>
    <t>Notes</t>
  </si>
  <si>
    <t>Water</t>
  </si>
  <si>
    <t>LOST</t>
  </si>
  <si>
    <t>Water Deposit</t>
  </si>
  <si>
    <t>Gendler</t>
  </si>
  <si>
    <t>New CD #</t>
  </si>
  <si>
    <t>CLOSED - Certificates of Deposit (CD) Listing</t>
  </si>
  <si>
    <t>Sewer</t>
  </si>
  <si>
    <t>Cashed Out 2/27/2025</t>
  </si>
  <si>
    <t>N/A</t>
  </si>
  <si>
    <t>Renewed 2/25/2025</t>
  </si>
  <si>
    <t>Cashed Out 10/8/2024</t>
  </si>
  <si>
    <t>Renewed 4/8/2024</t>
  </si>
  <si>
    <t>Renewed 10/8/2024</t>
  </si>
  <si>
    <t>Lifetime Interest</t>
  </si>
  <si>
    <t>Renewed 3/17/2025</t>
  </si>
  <si>
    <t>EBank contact : Jen 515-758-2251</t>
  </si>
  <si>
    <t>Cashed Out 3/31/2025 - 1/2 Reinvested</t>
  </si>
  <si>
    <t>Renewed</t>
  </si>
  <si>
    <t>earlhamcityhall@earlhamiowa.org</t>
  </si>
  <si>
    <t>Accrued Interest thru 08/30/2025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</si>
</sst>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)#;_)#;_)#;_)@"/>
    <numFmt numFmtId="165" formatCode="_)@\ \ "/>
    <numFmt numFmtId="166" formatCode="@\ \ "/>
    <numFmt numFmtId="167" formatCode="&quot;$&quot;#,##0.00"/>
  </numFmts>
  <fonts count="13" x14ac:knownFonts="1">
    <font>
      <sz val="11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0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2"/>
      <color theme="4" tint="-0.499984740745262"/>
      <name val="Calibri Light"/>
      <family val="2"/>
      <scheme val="major"/>
    </font>
    <font>
      <b/>
      <sz val="14"/>
      <color theme="2" tint="-0.749992370372631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2" tint="-0.899960325937681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b/>
      <sz val="11"/>
      <color theme="4" tint="-0.2499465926084170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 applyNumberFormat="0" applyFill="0" applyBorder="0">
      <alignment vertical="top" wrapText="1"/>
    </xf>
    <xf numFmtId="0" fontId="1" fillId="3" borderId="1" applyNumberFormat="0" applyAlignment="0" applyProtection="0"/>
    <xf numFmtId="0" fontId="4" fillId="0" borderId="0" applyNumberFormat="0" applyFill="0" applyBorder="0" applyProtection="0">
      <alignment vertical="center"/>
    </xf>
    <xf numFmtId="0" fontId="9" fillId="0" borderId="0" applyFill="0" applyBorder="0" applyProtection="0">
      <alignment horizontal="left" vertical="center"/>
    </xf>
    <xf numFmtId="0" fontId="6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 wrapText="1"/>
    </xf>
  </cellStyleXfs>
  <cellXfs count="45">
    <xf numFmtId="0" fontId="0" fillId="0" borderId="0" xfId="0">
      <alignment vertical="top" wrapText="1"/>
    </xf>
    <xf numFmtId="0" fontId="1" fillId="3" borderId="0" xfId="1" applyBorder="1" applyAlignment="1" applyProtection="1">
      <alignment vertical="top"/>
    </xf>
    <xf numFmtId="0" fontId="1" fillId="3" borderId="0" xfId="1" applyBorder="1" applyAlignment="1" applyProtection="1">
      <alignment vertical="center"/>
    </xf>
    <xf numFmtId="0" fontId="1" fillId="3" borderId="0" xfId="1" applyBorder="1" applyAlignment="1" applyProtection="1">
      <alignment vertical="top" wrapText="1"/>
    </xf>
    <xf numFmtId="0" fontId="1" fillId="0" borderId="0" xfId="1" applyFill="1" applyBorder="1" applyAlignment="1" applyProtection="1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>
      <alignment vertical="top" wrapText="1"/>
    </xf>
    <xf numFmtId="0" fontId="3" fillId="0" borderId="0" xfId="0" applyFont="1" applyBorder="1">
      <alignment vertical="top" wrapText="1"/>
    </xf>
    <xf numFmtId="0" fontId="6" fillId="2" borderId="0" xfId="4" applyAlignment="1" applyProtection="1">
      <alignment vertical="top"/>
    </xf>
    <xf numFmtId="0" fontId="7" fillId="2" borderId="0" xfId="4" applyFont="1" applyBorder="1" applyAlignment="1">
      <alignment horizontal="right" wrapText="1"/>
    </xf>
    <xf numFmtId="0" fontId="6" fillId="2" borderId="0" xfId="4" applyBorder="1" applyAlignment="1">
      <alignment wrapText="1"/>
    </xf>
    <xf numFmtId="0" fontId="6" fillId="0" borderId="0" xfId="4" applyFill="1" applyAlignment="1" applyProtection="1">
      <alignment vertical="top" wrapText="1"/>
    </xf>
    <xf numFmtId="0" fontId="6" fillId="2" borderId="0" xfId="4" applyAlignment="1">
      <alignment vertical="top" wrapText="1"/>
    </xf>
    <xf numFmtId="0" fontId="7" fillId="2" borderId="0" xfId="4" applyFont="1" applyAlignment="1">
      <alignment horizontal="right" vertical="top" wrapText="1"/>
    </xf>
    <xf numFmtId="0" fontId="6" fillId="2" borderId="0" xfId="4" applyAlignment="1">
      <alignment vertical="top"/>
    </xf>
    <xf numFmtId="0" fontId="2" fillId="0" borderId="0" xfId="0" applyFont="1" applyAlignment="1">
      <alignment vertical="top"/>
    </xf>
    <xf numFmtId="0" fontId="10" fillId="0" borderId="0" xfId="3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6" fontId="0" fillId="0" borderId="2" xfId="0" applyNumberFormat="1" applyFill="1" applyBorder="1" applyAlignment="1">
      <alignment horizontal="left" vertical="center" wrapText="1"/>
    </xf>
    <xf numFmtId="0" fontId="11" fillId="2" borderId="0" xfId="5" applyFill="1" applyBorder="1" applyAlignment="1"/>
    <xf numFmtId="0" fontId="8" fillId="0" borderId="0" xfId="0" applyFont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7" fontId="0" fillId="4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/>
    </xf>
    <xf numFmtId="10" fontId="0" fillId="4" borderId="0" xfId="0" applyNumberForma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0" fontId="5" fillId="0" borderId="0" xfId="2" applyFont="1" applyBorder="1" applyAlignment="1" applyProtection="1">
      <alignment horizontal="center" vertical="center"/>
    </xf>
    <xf numFmtId="0" fontId="12" fillId="3" borderId="0" xfId="1" applyFont="1" applyBorder="1" applyAlignment="1" applyProtection="1">
      <alignment horizontal="center" vertical="top" wrapText="1"/>
    </xf>
  </cellXfs>
  <cellStyles count="6">
    <cellStyle name="60% - Accent1" xfId="4" builtinId="32"/>
    <cellStyle name="Heading 1" xfId="2" builtinId="16"/>
    <cellStyle name="Heading 3" xfId="3" builtinId="18"/>
    <cellStyle name="Hyperlink" xfId="5" builtinId="8"/>
    <cellStyle name="Normal" xfId="0" builtinId="0"/>
    <cellStyle name="Title" xfId="1" builtinId="15"/>
  </cellStyles>
  <dxfs count="37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z val="10"/>
        <color auto="1"/>
      </font>
      <numFmt numFmtId="167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</font>
      <alignment horizontal="center" vertical="center" textRotation="0" wrapText="0" indent="0" justifyLastLine="0" shrinkToFit="0" readingOrder="0"/>
    </dxf>
    <dxf>
      <fill>
        <patternFill>
          <fgColor theme="2"/>
          <bgColor theme="2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Sales Invoice Table" pivot="0" count="6" xr9:uid="{BB6A2184-59C6-4782-8AA1-6C240AF318DD}">
      <tableStyleElement type="wholeTable" dxfId="36"/>
      <tableStyleElement type="headerRow" dxfId="35"/>
      <tableStyleElement type="totalRow" dxfId="34"/>
      <tableStyleElement type="lastColumn" dxfId="33"/>
      <tableStyleElement type="firstRowStripe" dxfId="32"/>
      <tableStyleElement type="second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es%20invoice%20track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 This Invoice Tracker"/>
      <sheetName val="Invoice"/>
      <sheetName val="Customers"/>
      <sheetName val="Invoices - main"/>
      <sheetName val="Invoice details"/>
      <sheetName val="Sales invoice tracker1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79DEB7-6401-4AB1-ABF5-7609894AAD1B}" name="ProjectInvoice" displayName="ProjectInvoice" ref="B5:I16" totalsRowShown="0" headerRowDxfId="30" dataDxfId="29" headerRowCellStyle="Heading 3">
  <autoFilter ref="B5:I1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BB20997-82ED-43E9-B29D-BAA4BCCFEB63}" name="CD #" dataDxfId="28"/>
    <tableColumn id="2" xr3:uid="{748D08BC-5A3C-444A-8E2E-DBF19DBF9CAC}" name="Fund" dataDxfId="27"/>
    <tableColumn id="7" xr3:uid="{9722645A-1D7D-4D1A-AAF9-AF01C478DAA2}" name="Initial Amount" dataDxfId="26"/>
    <tableColumn id="8" xr3:uid="{8B49276E-BAD2-4FCE-9592-FE9FB1A007EF}" name="Current Rate" dataDxfId="25"/>
    <tableColumn id="10" xr3:uid="{8A6CBD0D-17C6-47AC-B0F9-4AC055A6CD9B}" name="Accrued Interest thru 08/30/2025" dataDxfId="24"/>
    <tableColumn id="3" xr3:uid="{818F3943-03F8-46A6-9169-648E0544B5CB}" name="Maturity Date" dataDxfId="23"/>
    <tableColumn id="11" xr3:uid="{17BD2338-FAD6-436C-8ACD-5682C3FEB95F}" name="Total Value" dataDxfId="22">
      <calculatedColumnFormula>SUM(ProjectInvoice[[#This Row],[Initial Amount]]+ProjectInvoice[[#This Row],[Accrued Interest thru 08/30/2025]])</calculatedColumnFormula>
    </tableColumn>
    <tableColumn id="5" xr3:uid="{C9AE92D1-A3DD-4175-8527-A72843033726}" name="Notes" dataDxfId="21"/>
  </tableColumns>
  <tableStyleInfo name="Sales Invoice Table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09DB62-D0B5-48C4-A14A-CAB13F1743D6}" name="ProjectInvoice3" displayName="ProjectInvoice3" ref="B5:J30" totalsRowShown="0" headerRowDxfId="20" dataDxfId="19" headerRowCellStyle="Heading 3">
  <autoFilter ref="B5:J3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97815E8-9825-4CF7-95C4-85C4FF4A9C58}" name="CD #" dataDxfId="18"/>
    <tableColumn id="2" xr3:uid="{EA3C32CC-0DB1-485F-B078-2764E9DADE38}" name="Fund" dataDxfId="17"/>
    <tableColumn id="7" xr3:uid="{28AE8A48-5401-4655-8DDF-7F0548634736}" name="Initial Amount" dataDxfId="16"/>
    <tableColumn id="8" xr3:uid="{E965FFCC-6B5C-46F9-9CBF-2C19C0AAF7E8}" name="Current Rate" dataDxfId="15"/>
    <tableColumn id="10" xr3:uid="{DAC440F8-9B3A-4374-BE49-4C736B4A2295}" name="Lifetime Interest" dataDxfId="14"/>
    <tableColumn id="3" xr3:uid="{47AF1240-F36D-4882-98AC-25A836519B19}" name="Maturity Date" dataDxfId="13"/>
    <tableColumn id="11" xr3:uid="{42DDF065-E57E-4F70-B5FA-91D3C67D8C8C}" name="Total Value" dataDxfId="12">
      <calculatedColumnFormula>SUM(ProjectInvoice3[[#This Row],[Initial Amount]]+ProjectInvoice3[[#This Row],[Lifetime Interest]])</calculatedColumnFormula>
    </tableColumn>
    <tableColumn id="4" xr3:uid="{A02387C3-2F77-4145-90E3-4FCBB53626D4}" name="Notes" dataDxfId="11"/>
    <tableColumn id="5" xr3:uid="{9CED3122-26EE-4A37-A56E-085074C2E854}" name="New CD #" dataDxfId="10"/>
  </tableColumns>
  <tableStyleInfo name="Sales Invoice Table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lhamcityhall@earlhamiow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arlhamcityhall@mchs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8156-10DA-4A4F-BC39-20E7D26F869B}">
  <sheetPr>
    <tabColor theme="4" tint="-0.499984740745262"/>
    <pageSetUpPr autoPageBreaks="0" fitToPage="1"/>
  </sheetPr>
  <dimension ref="A1:I17"/>
  <sheetViews>
    <sheetView showGridLines="0" tabSelected="1" zoomScaleNormal="100" workbookViewId="0">
      <selection activeCell="I19" sqref="I19"/>
    </sheetView>
  </sheetViews>
  <sheetFormatPr defaultColWidth="9" defaultRowHeight="34.15" customHeight="1" x14ac:dyDescent="0.25"/>
  <cols>
    <col min="1" max="1" width="2.7109375" style="17" customWidth="1"/>
    <col min="2" max="7" width="20.7109375" style="5" customWidth="1"/>
    <col min="8" max="8" width="25.7109375" style="5" customWidth="1"/>
    <col min="9" max="9" width="24.85546875" style="6" customWidth="1"/>
    <col min="10" max="10" width="11.28515625" style="5" customWidth="1"/>
    <col min="11" max="16384" width="9" style="5"/>
  </cols>
  <sheetData>
    <row r="1" spans="1:9" ht="58.15" customHeight="1" x14ac:dyDescent="0.25">
      <c r="A1" s="1"/>
      <c r="B1" s="2" t="s">
        <v>4</v>
      </c>
      <c r="C1" s="2"/>
      <c r="D1" s="2"/>
      <c r="E1" s="2"/>
      <c r="F1" s="2"/>
      <c r="G1" s="2"/>
      <c r="H1" s="44" t="s">
        <v>37</v>
      </c>
      <c r="I1" s="44"/>
    </row>
    <row r="2" spans="1:9" s="9" customFormat="1" ht="30" customHeight="1" x14ac:dyDescent="0.25">
      <c r="A2" s="7"/>
      <c r="B2" s="43" t="s">
        <v>10</v>
      </c>
      <c r="C2" s="43"/>
      <c r="D2" s="43"/>
      <c r="E2" s="43"/>
      <c r="F2" s="43"/>
      <c r="G2" s="43"/>
      <c r="H2" s="43"/>
      <c r="I2" s="8"/>
    </row>
    <row r="3" spans="1:9" ht="24" customHeight="1" x14ac:dyDescent="0.25">
      <c r="A3" s="10"/>
      <c r="B3" s="11" t="s">
        <v>0</v>
      </c>
      <c r="C3" s="12" t="s">
        <v>5</v>
      </c>
      <c r="D3" s="11" t="s">
        <v>1</v>
      </c>
      <c r="E3" s="12" t="s">
        <v>7</v>
      </c>
      <c r="F3" s="11" t="s">
        <v>2</v>
      </c>
      <c r="G3" s="11"/>
      <c r="H3" s="25" t="s">
        <v>40</v>
      </c>
      <c r="I3" s="16"/>
    </row>
    <row r="4" spans="1:9" ht="24" customHeight="1" x14ac:dyDescent="0.25">
      <c r="A4" s="10"/>
      <c r="B4" s="14"/>
      <c r="C4" s="14" t="s">
        <v>6</v>
      </c>
      <c r="D4" s="15" t="s">
        <v>3</v>
      </c>
      <c r="E4" s="14" t="s">
        <v>8</v>
      </c>
      <c r="F4" s="15"/>
      <c r="G4" s="15"/>
      <c r="H4" s="16"/>
      <c r="I4" s="16"/>
    </row>
    <row r="5" spans="1:9" s="26" customFormat="1" ht="34.15" customHeight="1" x14ac:dyDescent="0.25">
      <c r="B5" s="18" t="s">
        <v>11</v>
      </c>
      <c r="C5" s="18" t="s">
        <v>12</v>
      </c>
      <c r="D5" s="18" t="s">
        <v>13</v>
      </c>
      <c r="E5" s="18" t="s">
        <v>18</v>
      </c>
      <c r="F5" s="40" t="s">
        <v>41</v>
      </c>
      <c r="G5" s="18" t="s">
        <v>16</v>
      </c>
      <c r="H5" s="18" t="s">
        <v>14</v>
      </c>
      <c r="I5" s="39" t="s">
        <v>21</v>
      </c>
    </row>
    <row r="6" spans="1:9" s="19" customFormat="1" ht="34.15" customHeight="1" x14ac:dyDescent="0.25">
      <c r="B6" s="29">
        <v>1116826</v>
      </c>
      <c r="C6" s="30" t="s">
        <v>22</v>
      </c>
      <c r="D6" s="27">
        <v>15358.51</v>
      </c>
      <c r="E6" s="31">
        <v>3.4099999999999998E-2</v>
      </c>
      <c r="F6" s="28">
        <v>940.67</v>
      </c>
      <c r="G6" s="36">
        <v>45925</v>
      </c>
      <c r="H6" s="27">
        <f>SUM(ProjectInvoice[[#This Row],[Initial Amount]]+ProjectInvoice[[#This Row],[Accrued Interest thru 08/30/2025]])</f>
        <v>16299.18</v>
      </c>
      <c r="I6" s="38"/>
    </row>
    <row r="7" spans="1:9" s="19" customFormat="1" ht="34.15" customHeight="1" x14ac:dyDescent="0.25">
      <c r="B7" s="32">
        <v>1117297</v>
      </c>
      <c r="C7" s="33" t="s">
        <v>24</v>
      </c>
      <c r="D7" s="28">
        <v>16773.59</v>
      </c>
      <c r="E7" s="34">
        <v>3.5499999999999997E-2</v>
      </c>
      <c r="F7" s="28">
        <v>603.44000000000005</v>
      </c>
      <c r="G7" s="37">
        <v>46004</v>
      </c>
      <c r="H7" s="27">
        <f>SUM(ProjectInvoice[[#This Row],[Initial Amount]]+ProjectInvoice[[#This Row],[Accrued Interest thru 08/30/2025]])</f>
        <v>17377.03</v>
      </c>
      <c r="I7" s="38"/>
    </row>
    <row r="8" spans="1:9" s="19" customFormat="1" ht="34.15" customHeight="1" x14ac:dyDescent="0.25">
      <c r="B8" s="29">
        <v>1118402</v>
      </c>
      <c r="C8" s="30" t="s">
        <v>17</v>
      </c>
      <c r="D8" s="27">
        <v>50000</v>
      </c>
      <c r="E8" s="31">
        <v>3.5999999999999997E-2</v>
      </c>
      <c r="F8" s="27">
        <v>4561.3900000000003</v>
      </c>
      <c r="G8" s="36">
        <v>46098</v>
      </c>
      <c r="H8" s="27">
        <f>SUM(ProjectInvoice[[#This Row],[Initial Amount]]+ProjectInvoice[[#This Row],[Accrued Interest thru 08/30/2025]])</f>
        <v>54561.39</v>
      </c>
      <c r="I8" s="38" t="s">
        <v>36</v>
      </c>
    </row>
    <row r="9" spans="1:9" s="19" customFormat="1" ht="34.15" customHeight="1" x14ac:dyDescent="0.25">
      <c r="B9" s="32">
        <v>1118444</v>
      </c>
      <c r="C9" s="33" t="s">
        <v>22</v>
      </c>
      <c r="D9" s="28">
        <v>22058.78</v>
      </c>
      <c r="E9" s="34">
        <v>3.5499999999999997E-2</v>
      </c>
      <c r="F9" s="28">
        <v>200.91</v>
      </c>
      <c r="G9" s="37">
        <v>46160</v>
      </c>
      <c r="H9" s="27">
        <v>22654.05</v>
      </c>
      <c r="I9" s="38"/>
    </row>
    <row r="10" spans="1:9" s="19" customFormat="1" ht="34.15" customHeight="1" x14ac:dyDescent="0.25">
      <c r="B10" s="32">
        <v>1118994</v>
      </c>
      <c r="C10" s="33" t="s">
        <v>25</v>
      </c>
      <c r="D10" s="28">
        <v>53210.93</v>
      </c>
      <c r="E10" s="34">
        <v>3.4099999999999998E-2</v>
      </c>
      <c r="F10" s="28">
        <v>2782.99</v>
      </c>
      <c r="G10" s="37">
        <v>46005</v>
      </c>
      <c r="H10" s="27">
        <f>SUM(ProjectInvoice[[#This Row],[Initial Amount]]+ProjectInvoice[[#This Row],[Accrued Interest thru 08/30/2025]])</f>
        <v>55993.919999999998</v>
      </c>
      <c r="I10" s="38"/>
    </row>
    <row r="11" spans="1:9" s="19" customFormat="1" ht="34.15" customHeight="1" x14ac:dyDescent="0.25">
      <c r="B11" s="32">
        <v>1120562</v>
      </c>
      <c r="C11" s="33" t="s">
        <v>22</v>
      </c>
      <c r="D11" s="28">
        <v>16403.84</v>
      </c>
      <c r="E11" s="34">
        <v>3.5499999999999997E-2</v>
      </c>
      <c r="F11" s="28">
        <v>439.42</v>
      </c>
      <c r="G11" s="37">
        <v>45938</v>
      </c>
      <c r="H11" s="27">
        <f>SUM(ProjectInvoice[[#This Row],[Initial Amount]]+ProjectInvoice[[#This Row],[Accrued Interest thru 08/30/2025]])</f>
        <v>16843.259999999998</v>
      </c>
      <c r="I11" s="38"/>
    </row>
    <row r="12" spans="1:9" s="19" customFormat="1" ht="34.15" customHeight="1" x14ac:dyDescent="0.25">
      <c r="B12" s="32">
        <v>1120881</v>
      </c>
      <c r="C12" s="33" t="s">
        <v>19</v>
      </c>
      <c r="D12" s="28">
        <v>32320</v>
      </c>
      <c r="E12" s="34">
        <v>3.5499999999999997E-2</v>
      </c>
      <c r="F12" s="28">
        <v>0</v>
      </c>
      <c r="G12" s="37">
        <v>46275</v>
      </c>
      <c r="H12" s="27">
        <f>SUM(ProjectInvoice[[#This Row],[Initial Amount]]+ProjectInvoice[[#This Row],[Accrued Interest thru 08/30/2025]])</f>
        <v>32320</v>
      </c>
      <c r="I12" s="38" t="s">
        <v>20</v>
      </c>
    </row>
    <row r="13" spans="1:9" s="19" customFormat="1" ht="34.15" customHeight="1" x14ac:dyDescent="0.25">
      <c r="B13" s="32">
        <v>1120919</v>
      </c>
      <c r="C13" s="33" t="s">
        <v>23</v>
      </c>
      <c r="D13" s="28">
        <v>58483.199999999997</v>
      </c>
      <c r="E13" s="34">
        <v>3.5499999999999997E-2</v>
      </c>
      <c r="F13" s="28">
        <v>0</v>
      </c>
      <c r="G13" s="37">
        <v>46112</v>
      </c>
      <c r="H13" s="27">
        <v>59000.82</v>
      </c>
      <c r="I13" s="38"/>
    </row>
    <row r="14" spans="1:9" s="19" customFormat="1" ht="34.15" customHeight="1" x14ac:dyDescent="0.25">
      <c r="B14" s="32">
        <v>1120945</v>
      </c>
      <c r="C14" s="33" t="s">
        <v>19</v>
      </c>
      <c r="D14" s="28">
        <v>58418.95</v>
      </c>
      <c r="E14" s="34">
        <v>3.5499999999999997E-2</v>
      </c>
      <c r="F14" s="28">
        <v>0</v>
      </c>
      <c r="G14" s="37">
        <v>46120</v>
      </c>
      <c r="H14" s="27">
        <v>58936</v>
      </c>
      <c r="I14" s="38"/>
    </row>
    <row r="15" spans="1:9" s="19" customFormat="1" ht="34.15" customHeight="1" x14ac:dyDescent="0.25">
      <c r="B15" s="32" t="str">
        <f t="array" ref="B15">IFERROR(INDEX([1]!InvoiceDetails[#Data],SMALL(IF([1]!InvoiceDetails[Invoice '#]=rngInvoice,ROW([1]!InvoiceDetails[#Data])-ROW([1]!InvoiceDetails[#Headers])), ROW(9:9)), MATCH($B$5, [1]!InvoiceDetails[#Headers], 0)),"")</f>
        <v/>
      </c>
      <c r="C15" s="33" t="str">
        <f t="array" ref="C15">IFERROR(INDEX([1]!InvoiceDetails[#Data],SMALL(IF([1]!InvoiceDetails[Invoice '#]=rngInvoice,ROW([1]!InvoiceDetails[#Data])-ROW([1]!InvoiceDetails[#Headers])), ROW(9:9)), MATCH($C$5, [1]!InvoiceDetails[#Headers], 0)),"")</f>
        <v/>
      </c>
      <c r="D15" s="28" t="str">
        <f t="array" ref="D15">IFERROR(INDEX([1]!InvoiceDetails[#Data],SMALL(IF([1]!InvoiceDetails[Invoice '#]=rngInvoice,ROW([1]!InvoiceDetails[#Data])-ROW([1]!InvoiceDetails[#Headers])), ROW(9:9)), MATCH($D$5, [1]!InvoiceDetails[#Headers], 0)),"")</f>
        <v/>
      </c>
      <c r="E15" s="34" t="str">
        <f t="array" ref="E15">IFERROR(INDEX([1]!InvoiceDetails[#Data],SMALL(IF([1]!InvoiceDetails[Invoice '#]=rngInvoice,ROW([1]!InvoiceDetails[#Data])-ROW([1]!InvoiceDetails[#Headers])), ROW(9:9)), MATCH($E$5, [1]!InvoiceDetails[#Headers], 0)),"")</f>
        <v/>
      </c>
      <c r="F15" s="28"/>
      <c r="G15" s="37"/>
      <c r="H15" s="27" t="e">
        <f>SUM(ProjectInvoice[[#This Row],[Initial Amount]]+ProjectInvoice[[#This Row],[Accrued Interest thru 08/30/2025]])</f>
        <v>#VALUE!</v>
      </c>
      <c r="I15" s="38"/>
    </row>
    <row r="16" spans="1:9" s="19" customFormat="1" ht="34.15" customHeight="1" x14ac:dyDescent="0.25">
      <c r="B16" s="32" t="str">
        <f t="array" ref="B16">IFERROR(INDEX([1]!InvoiceDetails[#Data],SMALL(IF([1]!InvoiceDetails[Invoice '#]=rngInvoice,ROW([1]!InvoiceDetails[#Data])-ROW([1]!InvoiceDetails[#Headers])), ROW(#REF!)), MATCH($B$5, [1]!InvoiceDetails[#Headers], 0)),"")</f>
        <v/>
      </c>
      <c r="C16" s="33" t="str">
        <f t="array" ref="C16">IFERROR(INDEX([1]!InvoiceDetails[#Data],SMALL(IF([1]!InvoiceDetails[Invoice '#]=rngInvoice,ROW([1]!InvoiceDetails[#Data])-ROW([1]!InvoiceDetails[#Headers])), ROW(#REF!)), MATCH($C$5, [1]!InvoiceDetails[#Headers], 0)),"")</f>
        <v/>
      </c>
      <c r="D16" s="28" t="str">
        <f t="array" ref="D16">IFERROR(INDEX([1]!InvoiceDetails[#Data],SMALL(IF([1]!InvoiceDetails[Invoice '#]=rngInvoice,ROW([1]!InvoiceDetails[#Data])-ROW([1]!InvoiceDetails[#Headers])), ROW(#REF!)), MATCH($D$5, [1]!InvoiceDetails[#Headers], 0)),"")</f>
        <v/>
      </c>
      <c r="E16" s="34" t="str">
        <f t="array" ref="E16">IFERROR(INDEX([1]!InvoiceDetails[#Data],SMALL(IF([1]!InvoiceDetails[Invoice '#]=rngInvoice,ROW([1]!InvoiceDetails[#Data])-ROW([1]!InvoiceDetails[#Headers])), ROW(#REF!)), MATCH($E$5, [1]!InvoiceDetails[#Headers], 0)),"")</f>
        <v/>
      </c>
      <c r="F16" s="28" t="str">
        <f t="array" ref="F16">IFERROR(INDEX([1]!InvoiceDetails[#Data],SMALL(IF([1]!InvoiceDetails[Invoice '#]=rngInvoice,ROW([1]!InvoiceDetails[#Data])-ROW([1]!InvoiceDetails[#Headers])), ROW(#REF!)), MATCH($F$5, [1]!InvoiceDetails[#Headers], 0)),"")</f>
        <v/>
      </c>
      <c r="G16" s="37"/>
      <c r="H16" s="27" t="e">
        <f>SUM(ProjectInvoice[[#This Row],[Initial Amount]]+ProjectInvoice[[#This Row],[Accrued Interest thru 08/30/2025]])</f>
        <v>#VALUE!</v>
      </c>
      <c r="I16" s="38"/>
    </row>
    <row r="17" spans="2:9" s="19" customFormat="1" ht="34.15" customHeight="1" x14ac:dyDescent="0.25">
      <c r="B17" s="21"/>
      <c r="C17" s="21"/>
      <c r="D17" s="22"/>
      <c r="E17" s="23"/>
      <c r="F17" s="5"/>
      <c r="G17" s="24" t="s">
        <v>15</v>
      </c>
      <c r="H17" s="42">
        <f>SUM(H6:H14)</f>
        <v>333985.65000000002</v>
      </c>
      <c r="I17" s="20"/>
    </row>
  </sheetData>
  <sheetProtection formatCells="0" formatColumns="0" formatRows="0" selectLockedCells="1" sort="0"/>
  <mergeCells count="2">
    <mergeCell ref="B2:H2"/>
    <mergeCell ref="H1:I1"/>
  </mergeCells>
  <conditionalFormatting sqref="B6:G16 G17">
    <cfRule type="expression" dxfId="9" priority="5">
      <formula>MOD(ROW(),2)=0</formula>
    </cfRule>
  </conditionalFormatting>
  <conditionalFormatting sqref="H6:H16">
    <cfRule type="expression" dxfId="8" priority="3">
      <formula>MOD(ROW(),2)=0</formula>
    </cfRule>
    <cfRule type="expression" dxfId="7" priority="4">
      <formula>MOD(ROW(),2)=1</formula>
    </cfRule>
  </conditionalFormatting>
  <conditionalFormatting sqref="H17">
    <cfRule type="expression" dxfId="6" priority="1">
      <formula>MOD(ROW(),2)=1</formula>
    </cfRule>
    <cfRule type="expression" dxfId="5" priority="2">
      <formula>MOD(ROW(),2)=0</formula>
    </cfRule>
  </conditionalFormatting>
  <hyperlinks>
    <hyperlink ref="H3" r:id="rId1" xr:uid="{12A84F09-A75F-4E3B-82A0-787DAB9EF9E5}"/>
  </hyperlinks>
  <printOptions horizontalCentered="1"/>
  <pageMargins left="0.7" right="0.7" top="1" bottom="1" header="0.3" footer="0.3"/>
  <pageSetup scale="68" orientation="landscape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6105-0991-4731-A11D-19424C0314EA}">
  <sheetPr>
    <tabColor theme="4" tint="-0.499984740745262"/>
    <pageSetUpPr autoPageBreaks="0" fitToPage="1"/>
  </sheetPr>
  <dimension ref="A1:K31"/>
  <sheetViews>
    <sheetView showGridLines="0" topLeftCell="A4" zoomScaleNormal="100" workbookViewId="0">
      <selection activeCell="H13" sqref="H13"/>
    </sheetView>
  </sheetViews>
  <sheetFormatPr defaultColWidth="9" defaultRowHeight="34.15" customHeight="1" x14ac:dyDescent="0.25"/>
  <cols>
    <col min="1" max="1" width="2.7109375" style="17" customWidth="1"/>
    <col min="2" max="7" width="20.7109375" style="5" customWidth="1"/>
    <col min="8" max="8" width="25.7109375" style="5" customWidth="1"/>
    <col min="9" max="9" width="20.5703125" style="6" customWidth="1"/>
    <col min="10" max="11" width="18.28515625" style="6" customWidth="1"/>
    <col min="12" max="12" width="11.28515625" style="5" customWidth="1"/>
    <col min="13" max="16384" width="9" style="5"/>
  </cols>
  <sheetData>
    <row r="1" spans="1:11" ht="58.15" customHeight="1" x14ac:dyDescent="0.25">
      <c r="A1" s="1"/>
      <c r="B1" s="2" t="s">
        <v>4</v>
      </c>
      <c r="C1" s="2"/>
      <c r="D1" s="2"/>
      <c r="E1" s="2"/>
      <c r="F1" s="2"/>
      <c r="G1" s="2"/>
      <c r="H1" s="3"/>
      <c r="I1" s="3"/>
      <c r="J1" s="3"/>
      <c r="K1" s="4"/>
    </row>
    <row r="2" spans="1:11" s="9" customFormat="1" ht="30" customHeight="1" x14ac:dyDescent="0.25">
      <c r="A2" s="7"/>
      <c r="B2" s="43" t="s">
        <v>27</v>
      </c>
      <c r="C2" s="43"/>
      <c r="D2" s="43"/>
      <c r="E2" s="43"/>
      <c r="F2" s="43"/>
      <c r="G2" s="43"/>
      <c r="H2" s="43"/>
      <c r="I2" s="8"/>
      <c r="J2" s="8"/>
      <c r="K2" s="8"/>
    </row>
    <row r="3" spans="1:11" ht="24" customHeight="1" x14ac:dyDescent="0.25">
      <c r="A3" s="10"/>
      <c r="B3" s="11" t="s">
        <v>0</v>
      </c>
      <c r="C3" s="12" t="s">
        <v>5</v>
      </c>
      <c r="D3" s="11" t="s">
        <v>1</v>
      </c>
      <c r="E3" s="12" t="s">
        <v>7</v>
      </c>
      <c r="F3" s="11" t="s">
        <v>2</v>
      </c>
      <c r="G3" s="11"/>
      <c r="H3" s="25" t="s">
        <v>9</v>
      </c>
      <c r="I3" s="16"/>
      <c r="J3" s="16"/>
      <c r="K3" s="13"/>
    </row>
    <row r="4" spans="1:11" ht="24" customHeight="1" x14ac:dyDescent="0.25">
      <c r="A4" s="10"/>
      <c r="B4" s="14"/>
      <c r="C4" s="14" t="s">
        <v>6</v>
      </c>
      <c r="D4" s="15" t="s">
        <v>3</v>
      </c>
      <c r="E4" s="14" t="s">
        <v>8</v>
      </c>
      <c r="F4" s="15"/>
      <c r="G4" s="15"/>
      <c r="H4" s="16"/>
      <c r="I4" s="16"/>
      <c r="J4" s="16"/>
      <c r="K4" s="13"/>
    </row>
    <row r="5" spans="1:11" s="26" customFormat="1" ht="34.15" customHeight="1" x14ac:dyDescent="0.25">
      <c r="B5" s="18" t="s">
        <v>11</v>
      </c>
      <c r="C5" s="18" t="s">
        <v>12</v>
      </c>
      <c r="D5" s="18" t="s">
        <v>13</v>
      </c>
      <c r="E5" s="18" t="s">
        <v>18</v>
      </c>
      <c r="F5" s="40" t="s">
        <v>35</v>
      </c>
      <c r="G5" s="18" t="s">
        <v>16</v>
      </c>
      <c r="H5" s="18" t="s">
        <v>14</v>
      </c>
      <c r="I5" s="39" t="s">
        <v>21</v>
      </c>
      <c r="J5" s="39" t="s">
        <v>26</v>
      </c>
      <c r="K5" s="39"/>
    </row>
    <row r="6" spans="1:11" s="19" customFormat="1" ht="34.15" customHeight="1" x14ac:dyDescent="0.25">
      <c r="B6" s="32">
        <v>1118202</v>
      </c>
      <c r="C6" s="33" t="s">
        <v>17</v>
      </c>
      <c r="D6" s="28">
        <v>15352.56</v>
      </c>
      <c r="E6" s="34">
        <v>3.5499999999999997E-2</v>
      </c>
      <c r="F6" s="28">
        <v>905.8</v>
      </c>
      <c r="G6" s="37">
        <v>45573</v>
      </c>
      <c r="H6" s="27">
        <f>SUM(ProjectInvoice3[[#This Row],[Initial Amount]]+ProjectInvoice3[[#This Row],[Lifetime Interest]])</f>
        <v>16258.359999999999</v>
      </c>
      <c r="I6" s="38" t="s">
        <v>32</v>
      </c>
      <c r="J6" s="38" t="s">
        <v>30</v>
      </c>
      <c r="K6" s="38"/>
    </row>
    <row r="7" spans="1:11" s="19" customFormat="1" ht="34.15" customHeight="1" x14ac:dyDescent="0.25">
      <c r="A7" s="20"/>
      <c r="B7" s="29">
        <v>1118203</v>
      </c>
      <c r="C7" s="30" t="s">
        <v>17</v>
      </c>
      <c r="D7" s="27">
        <v>15352.57</v>
      </c>
      <c r="E7" s="31">
        <v>3.5499999999999997E-2</v>
      </c>
      <c r="F7" s="27">
        <v>905.8</v>
      </c>
      <c r="G7" s="36">
        <v>45573</v>
      </c>
      <c r="H7" s="27">
        <f>SUM(ProjectInvoice3[[#This Row],[Initial Amount]]+ProjectInvoice3[[#This Row],[Lifetime Interest]])</f>
        <v>16258.369999999999</v>
      </c>
      <c r="I7" s="38" t="s">
        <v>32</v>
      </c>
      <c r="J7" s="38" t="s">
        <v>30</v>
      </c>
      <c r="K7" s="38"/>
    </row>
    <row r="8" spans="1:11" s="19" customFormat="1" ht="34.15" customHeight="1" x14ac:dyDescent="0.25">
      <c r="B8" s="29">
        <v>1118204</v>
      </c>
      <c r="C8" s="30" t="s">
        <v>22</v>
      </c>
      <c r="D8" s="27">
        <v>15352.56</v>
      </c>
      <c r="E8" s="31">
        <v>3.5499999999999997E-2</v>
      </c>
      <c r="F8" s="27">
        <v>1051.28</v>
      </c>
      <c r="G8" s="36">
        <v>45573</v>
      </c>
      <c r="H8" s="27">
        <f>SUM(ProjectInvoice3[[#This Row],[Initial Amount]]+ProjectInvoice3[[#This Row],[Lifetime Interest]])</f>
        <v>16403.84</v>
      </c>
      <c r="I8" s="38" t="s">
        <v>34</v>
      </c>
      <c r="J8" s="38">
        <v>1120562</v>
      </c>
      <c r="K8" s="38"/>
    </row>
    <row r="9" spans="1:11" s="19" customFormat="1" ht="34.15" customHeight="1" x14ac:dyDescent="0.25">
      <c r="B9" s="29">
        <v>1118537</v>
      </c>
      <c r="C9" s="30" t="s">
        <v>28</v>
      </c>
      <c r="D9" s="27">
        <v>20773.650000000001</v>
      </c>
      <c r="E9" s="31">
        <v>3.5499999999999997E-2</v>
      </c>
      <c r="F9" s="27">
        <v>1205.8599999999999</v>
      </c>
      <c r="G9" s="36">
        <v>45712</v>
      </c>
      <c r="H9" s="27">
        <f>SUM(ProjectInvoice3[[#This Row],[Initial Amount]]+ProjectInvoice3[[#This Row],[Lifetime Interest]])</f>
        <v>21979.510000000002</v>
      </c>
      <c r="I9" s="38" t="s">
        <v>29</v>
      </c>
      <c r="J9" s="38" t="s">
        <v>30</v>
      </c>
      <c r="K9" s="38"/>
    </row>
    <row r="10" spans="1:11" s="19" customFormat="1" ht="34.15" customHeight="1" x14ac:dyDescent="0.25">
      <c r="B10" s="29">
        <v>1119202</v>
      </c>
      <c r="C10" s="30" t="s">
        <v>19</v>
      </c>
      <c r="D10" s="27">
        <v>56228.49</v>
      </c>
      <c r="E10" s="31">
        <v>8.9999999999999993E-3</v>
      </c>
      <c r="F10" s="27">
        <v>0</v>
      </c>
      <c r="G10" s="36">
        <v>45373</v>
      </c>
      <c r="H10" s="27">
        <f>SUM(ProjectInvoice3[[#This Row],[Initial Amount]]+ProjectInvoice3[[#This Row],[Lifetime Interest]])</f>
        <v>56228.49</v>
      </c>
      <c r="I10" s="38" t="s">
        <v>33</v>
      </c>
      <c r="J10" s="38">
        <v>1120118</v>
      </c>
      <c r="K10" s="38"/>
    </row>
    <row r="11" spans="1:11" s="19" customFormat="1" ht="34.15" customHeight="1" x14ac:dyDescent="0.25">
      <c r="B11" s="32">
        <v>1109601</v>
      </c>
      <c r="C11" s="33" t="s">
        <v>19</v>
      </c>
      <c r="D11" s="28">
        <v>32320</v>
      </c>
      <c r="E11" s="34">
        <v>3.2099999999999997E-2</v>
      </c>
      <c r="F11" s="28">
        <v>0</v>
      </c>
      <c r="G11" s="37">
        <v>45713</v>
      </c>
      <c r="H11" s="27">
        <f>SUM(ProjectInvoice3[[#This Row],[Initial Amount]]+ProjectInvoice3[[#This Row],[Lifetime Interest]])</f>
        <v>32320</v>
      </c>
      <c r="I11" s="38" t="s">
        <v>31</v>
      </c>
      <c r="J11" s="38">
        <v>1120881</v>
      </c>
      <c r="K11" s="38"/>
    </row>
    <row r="12" spans="1:11" s="19" customFormat="1" ht="34.15" customHeight="1" x14ac:dyDescent="0.25">
      <c r="B12" s="32">
        <v>1118588</v>
      </c>
      <c r="C12" s="33" t="s">
        <v>23</v>
      </c>
      <c r="D12" s="28">
        <v>110910.7</v>
      </c>
      <c r="E12" s="34">
        <v>3.5499999999999997E-2</v>
      </c>
      <c r="F12" s="28">
        <v>6055.71</v>
      </c>
      <c r="G12" s="37">
        <v>45745</v>
      </c>
      <c r="H12" s="27">
        <f>SUM(ProjectInvoice3[[#This Row],[Initial Amount]]+ProjectInvoice3[[#This Row],[Lifetime Interest]])</f>
        <v>116966.41</v>
      </c>
      <c r="I12" s="41" t="s">
        <v>38</v>
      </c>
      <c r="J12" s="38">
        <v>1120919</v>
      </c>
      <c r="K12" s="38"/>
    </row>
    <row r="13" spans="1:11" s="19" customFormat="1" ht="34.15" customHeight="1" x14ac:dyDescent="0.25">
      <c r="B13" s="32">
        <v>1120118</v>
      </c>
      <c r="C13" s="33" t="s">
        <v>19</v>
      </c>
      <c r="D13" s="28">
        <v>56228.49</v>
      </c>
      <c r="E13" s="34">
        <v>3.5499999999999997E-2</v>
      </c>
      <c r="F13" s="28">
        <v>2190.46</v>
      </c>
      <c r="G13" s="37">
        <v>45755</v>
      </c>
      <c r="H13" s="27">
        <f>SUM(ProjectInvoice3[[#This Row],[Initial Amount]]+ProjectInvoice3[[#This Row],[Lifetime Interest]])</f>
        <v>58418.95</v>
      </c>
      <c r="I13" s="38" t="s">
        <v>39</v>
      </c>
      <c r="J13" s="38">
        <v>1120945</v>
      </c>
      <c r="K13" s="38"/>
    </row>
    <row r="14" spans="1:11" s="19" customFormat="1" ht="34.15" customHeight="1" x14ac:dyDescent="0.25">
      <c r="B14" s="32"/>
      <c r="C14" s="33"/>
      <c r="D14" s="28"/>
      <c r="E14" s="34"/>
      <c r="F14" s="28"/>
      <c r="G14" s="37"/>
      <c r="H14" s="27">
        <f>SUM(ProjectInvoice3[[#This Row],[Initial Amount]]+ProjectInvoice3[[#This Row],[Lifetime Interest]])</f>
        <v>0</v>
      </c>
      <c r="I14" s="38"/>
      <c r="J14" s="38"/>
      <c r="K14" s="38"/>
    </row>
    <row r="15" spans="1:11" s="19" customFormat="1" ht="34.15" customHeight="1" x14ac:dyDescent="0.25">
      <c r="B15" s="32" t="str">
        <f t="array" ref="B15">IFERROR(INDEX([1]!InvoiceDetails[#Data],SMALL(IF([1]!InvoiceDetails[Invoice '#]=rngInvoice,ROW([1]!InvoiceDetails[#Data])-ROW([1]!InvoiceDetails[#Headers])), ROW(7:7)), MATCH($B$5, [1]!InvoiceDetails[#Headers], 0)),"")</f>
        <v/>
      </c>
      <c r="C15" s="33" t="str">
        <f t="array" ref="C15">IFERROR(INDEX([1]!InvoiceDetails[#Data],SMALL(IF([1]!InvoiceDetails[Invoice '#]=rngInvoice,ROW([1]!InvoiceDetails[#Data])-ROW([1]!InvoiceDetails[#Headers])), ROW(7:7)), MATCH($C$5, [1]!InvoiceDetails[#Headers], 0)),"")</f>
        <v/>
      </c>
      <c r="D15" s="28" t="str">
        <f t="array" ref="D15">IFERROR(INDEX([1]!InvoiceDetails[#Data],SMALL(IF([1]!InvoiceDetails[Invoice '#]=rngInvoice,ROW([1]!InvoiceDetails[#Data])-ROW([1]!InvoiceDetails[#Headers])), ROW(7:7)), MATCH($D$5, [1]!InvoiceDetails[#Headers], 0)),"")</f>
        <v/>
      </c>
      <c r="E15" s="34" t="str">
        <f t="array" ref="E15">IFERROR(INDEX([1]!InvoiceDetails[#Data],SMALL(IF([1]!InvoiceDetails[Invoice '#]=rngInvoice,ROW([1]!InvoiceDetails[#Data])-ROW([1]!InvoiceDetails[#Headers])), ROW(7:7)), MATCH($E$5, [1]!InvoiceDetails[#Headers], 0)),"")</f>
        <v/>
      </c>
      <c r="F15" s="28" t="str">
        <f t="array" ref="F15">IFERROR(INDEX([1]!InvoiceDetails[#Data],SMALL(IF([1]!InvoiceDetails[Invoice '#]=rngInvoice,ROW([1]!InvoiceDetails[#Data])-ROW([1]!InvoiceDetails[#Headers])), ROW(7:7)), MATCH($F$5, [1]!InvoiceDetails[#Headers], 0)),"")</f>
        <v/>
      </c>
      <c r="G15" s="37"/>
      <c r="H15" s="27" t="e">
        <f>SUM(ProjectInvoice3[[#This Row],[Initial Amount]]+ProjectInvoice3[[#This Row],[Lifetime Interest]])</f>
        <v>#VALUE!</v>
      </c>
      <c r="I15" s="38"/>
      <c r="J15" s="38"/>
      <c r="K15" s="38"/>
    </row>
    <row r="16" spans="1:11" s="19" customFormat="1" ht="34.15" customHeight="1" x14ac:dyDescent="0.25">
      <c r="B16" s="32" t="str">
        <f t="array" ref="B16">IFERROR(INDEX([1]!InvoiceDetails[#Data],SMALL(IF([1]!InvoiceDetails[Invoice '#]=rngInvoice,ROW([1]!InvoiceDetails[#Data])-ROW([1]!InvoiceDetails[#Headers])), ROW(8:8)), MATCH($B$5, [1]!InvoiceDetails[#Headers], 0)),"")</f>
        <v/>
      </c>
      <c r="C16" s="33" t="str">
        <f t="array" ref="C16">IFERROR(INDEX([1]!InvoiceDetails[#Data],SMALL(IF([1]!InvoiceDetails[Invoice '#]=rngInvoice,ROW([1]!InvoiceDetails[#Data])-ROW([1]!InvoiceDetails[#Headers])), ROW(8:8)), MATCH($C$5, [1]!InvoiceDetails[#Headers], 0)),"")</f>
        <v/>
      </c>
      <c r="D16" s="28" t="str">
        <f t="array" ref="D16">IFERROR(INDEX([1]!InvoiceDetails[#Data],SMALL(IF([1]!InvoiceDetails[Invoice '#]=rngInvoice,ROW([1]!InvoiceDetails[#Data])-ROW([1]!InvoiceDetails[#Headers])), ROW(8:8)), MATCH($D$5, [1]!InvoiceDetails[#Headers], 0)),"")</f>
        <v/>
      </c>
      <c r="E16" s="34" t="str">
        <f t="array" ref="E16">IFERROR(INDEX([1]!InvoiceDetails[#Data],SMALL(IF([1]!InvoiceDetails[Invoice '#]=rngInvoice,ROW([1]!InvoiceDetails[#Data])-ROW([1]!InvoiceDetails[#Headers])), ROW(8:8)), MATCH($E$5, [1]!InvoiceDetails[#Headers], 0)),"")</f>
        <v/>
      </c>
      <c r="F16" s="28" t="str">
        <f t="array" ref="F16">IFERROR(INDEX([1]!InvoiceDetails[#Data],SMALL(IF([1]!InvoiceDetails[Invoice '#]=rngInvoice,ROW([1]!InvoiceDetails[#Data])-ROW([1]!InvoiceDetails[#Headers])), ROW(8:8)), MATCH($F$5, [1]!InvoiceDetails[#Headers], 0)),"")</f>
        <v/>
      </c>
      <c r="G16" s="37"/>
      <c r="H16" s="27" t="e">
        <f>SUM(ProjectInvoice3[[#This Row],[Initial Amount]]+ProjectInvoice3[[#This Row],[Lifetime Interest]])</f>
        <v>#VALUE!</v>
      </c>
      <c r="I16" s="38"/>
      <c r="J16" s="38"/>
      <c r="K16" s="38"/>
    </row>
    <row r="17" spans="2:11" s="19" customFormat="1" ht="34.15" customHeight="1" x14ac:dyDescent="0.25">
      <c r="B17" s="32" t="str">
        <f t="array" ref="B17">IFERROR(INDEX([1]!InvoiceDetails[#Data],SMALL(IF([1]!InvoiceDetails[Invoice '#]=rngInvoice,ROW([1]!InvoiceDetails[#Data])-ROW([1]!InvoiceDetails[#Headers])), ROW(9:9)), MATCH($B$5, [1]!InvoiceDetails[#Headers], 0)),"")</f>
        <v/>
      </c>
      <c r="C17" s="33" t="str">
        <f t="array" ref="C17">IFERROR(INDEX([1]!InvoiceDetails[#Data],SMALL(IF([1]!InvoiceDetails[Invoice '#]=rngInvoice,ROW([1]!InvoiceDetails[#Data])-ROW([1]!InvoiceDetails[#Headers])), ROW(9:9)), MATCH($C$5, [1]!InvoiceDetails[#Headers], 0)),"")</f>
        <v/>
      </c>
      <c r="D17" s="28" t="str">
        <f t="array" ref="D17">IFERROR(INDEX([1]!InvoiceDetails[#Data],SMALL(IF([1]!InvoiceDetails[Invoice '#]=rngInvoice,ROW([1]!InvoiceDetails[#Data])-ROW([1]!InvoiceDetails[#Headers])), ROW(9:9)), MATCH($D$5, [1]!InvoiceDetails[#Headers], 0)),"")</f>
        <v/>
      </c>
      <c r="E17" s="34" t="str">
        <f t="array" ref="E17">IFERROR(INDEX([1]!InvoiceDetails[#Data],SMALL(IF([1]!InvoiceDetails[Invoice '#]=rngInvoice,ROW([1]!InvoiceDetails[#Data])-ROW([1]!InvoiceDetails[#Headers])), ROW(9:9)), MATCH($E$5, [1]!InvoiceDetails[#Headers], 0)),"")</f>
        <v/>
      </c>
      <c r="F17" s="28" t="str">
        <f t="array" ref="F17">IFERROR(INDEX([1]!InvoiceDetails[#Data],SMALL(IF([1]!InvoiceDetails[Invoice '#]=rngInvoice,ROW([1]!InvoiceDetails[#Data])-ROW([1]!InvoiceDetails[#Headers])), ROW(9:9)), MATCH($F$5, [1]!InvoiceDetails[#Headers], 0)),"")</f>
        <v/>
      </c>
      <c r="G17" s="37"/>
      <c r="H17" s="27" t="e">
        <f>SUM(ProjectInvoice3[[#This Row],[Initial Amount]]+ProjectInvoice3[[#This Row],[Lifetime Interest]])</f>
        <v>#VALUE!</v>
      </c>
      <c r="I17" s="38"/>
      <c r="J17" s="38"/>
      <c r="K17" s="38"/>
    </row>
    <row r="18" spans="2:11" s="19" customFormat="1" ht="34.15" customHeight="1" x14ac:dyDescent="0.25">
      <c r="B18" s="32" t="str">
        <f t="array" ref="B18">IFERROR(INDEX([1]!InvoiceDetails[#Data],SMALL(IF([1]!InvoiceDetails[Invoice '#]=rngInvoice,ROW([1]!InvoiceDetails[#Data])-ROW([1]!InvoiceDetails[#Headers])), ROW(10:10)), MATCH($B$5, [1]!InvoiceDetails[#Headers], 0)),"")</f>
        <v/>
      </c>
      <c r="C18" s="33" t="str">
        <f t="array" ref="C18">IFERROR(INDEX([1]!InvoiceDetails[#Data],SMALL(IF([1]!InvoiceDetails[Invoice '#]=rngInvoice,ROW([1]!InvoiceDetails[#Data])-ROW([1]!InvoiceDetails[#Headers])), ROW(10:10)), MATCH($C$5, [1]!InvoiceDetails[#Headers], 0)),"")</f>
        <v/>
      </c>
      <c r="D18" s="28" t="str">
        <f t="array" ref="D18">IFERROR(INDEX([1]!InvoiceDetails[#Data],SMALL(IF([1]!InvoiceDetails[Invoice '#]=rngInvoice,ROW([1]!InvoiceDetails[#Data])-ROW([1]!InvoiceDetails[#Headers])), ROW(10:10)), MATCH($D$5, [1]!InvoiceDetails[#Headers], 0)),"")</f>
        <v/>
      </c>
      <c r="E18" s="34" t="str">
        <f t="array" ref="E18">IFERROR(INDEX([1]!InvoiceDetails[#Data],SMALL(IF([1]!InvoiceDetails[Invoice '#]=rngInvoice,ROW([1]!InvoiceDetails[#Data])-ROW([1]!InvoiceDetails[#Headers])), ROW(10:10)), MATCH($E$5, [1]!InvoiceDetails[#Headers], 0)),"")</f>
        <v/>
      </c>
      <c r="F18" s="28" t="str">
        <f t="array" ref="F18">IFERROR(INDEX([1]!InvoiceDetails[#Data],SMALL(IF([1]!InvoiceDetails[Invoice '#]=rngInvoice,ROW([1]!InvoiceDetails[#Data])-ROW([1]!InvoiceDetails[#Headers])), ROW(10:10)), MATCH($F$5, [1]!InvoiceDetails[#Headers], 0)),"")</f>
        <v/>
      </c>
      <c r="G18" s="37"/>
      <c r="H18" s="27" t="e">
        <f>SUM(ProjectInvoice3[[#This Row],[Initial Amount]]+ProjectInvoice3[[#This Row],[Lifetime Interest]])</f>
        <v>#VALUE!</v>
      </c>
      <c r="I18" s="38"/>
      <c r="J18" s="38"/>
      <c r="K18" s="38"/>
    </row>
    <row r="19" spans="2:11" s="19" customFormat="1" ht="34.15" customHeight="1" x14ac:dyDescent="0.25">
      <c r="B19" s="29" t="str">
        <f t="array" ref="B19">IFERROR(INDEX([1]!InvoiceDetails[#Data],SMALL(IF([1]!InvoiceDetails[Invoice '#]=rngInvoice,ROW([1]!InvoiceDetails[#Data])-ROW([1]!InvoiceDetails[#Headers])), ROW(11:11)), MATCH($B$5, [1]!InvoiceDetails[#Headers], 0)),"")</f>
        <v/>
      </c>
      <c r="C19" s="30" t="str">
        <f t="array" ref="C19">IFERROR(INDEX([1]!InvoiceDetails[#Data],SMALL(IF([1]!InvoiceDetails[Invoice '#]=rngInvoice,ROW([1]!InvoiceDetails[#Data])-ROW([1]!InvoiceDetails[#Headers])), ROW(11:11)), MATCH($C$5, [1]!InvoiceDetails[#Headers], 0)),"")</f>
        <v/>
      </c>
      <c r="D19" s="27" t="str">
        <f t="array" ref="D19">IFERROR(INDEX([1]!InvoiceDetails[#Data],SMALL(IF([1]!InvoiceDetails[Invoice '#]=rngInvoice,ROW([1]!InvoiceDetails[#Data])-ROW([1]!InvoiceDetails[#Headers])), ROW(11:11)), MATCH($D$5, [1]!InvoiceDetails[#Headers], 0)),"")</f>
        <v/>
      </c>
      <c r="E19" s="31" t="str">
        <f t="array" ref="E19">IFERROR(INDEX([1]!InvoiceDetails[#Data],SMALL(IF([1]!InvoiceDetails[Invoice '#]=rngInvoice,ROW([1]!InvoiceDetails[#Data])-ROW([1]!InvoiceDetails[#Headers])), ROW(11:11)), MATCH($E$5, [1]!InvoiceDetails[#Headers], 0)),"")</f>
        <v/>
      </c>
      <c r="F19" s="27" t="str">
        <f t="array" ref="F19">IFERROR(INDEX([1]!InvoiceDetails[#Data],SMALL(IF([1]!InvoiceDetails[Invoice '#]=rngInvoice,ROW([1]!InvoiceDetails[#Data])-ROW([1]!InvoiceDetails[#Headers])), ROW(11:11)), MATCH($F$5, [1]!InvoiceDetails[#Headers], 0)),"")</f>
        <v/>
      </c>
      <c r="G19" s="36"/>
      <c r="H19" s="27" t="e">
        <f>SUM(ProjectInvoice3[[#This Row],[Initial Amount]]+ProjectInvoice3[[#This Row],[Lifetime Interest]])</f>
        <v>#VALUE!</v>
      </c>
      <c r="I19" s="38"/>
      <c r="J19" s="38"/>
      <c r="K19" s="38"/>
    </row>
    <row r="20" spans="2:11" s="19" customFormat="1" ht="34.15" customHeight="1" x14ac:dyDescent="0.25">
      <c r="B20" s="29" t="str">
        <f t="array" ref="B20">IFERROR(INDEX([1]!InvoiceDetails[#Data],SMALL(IF([1]!InvoiceDetails[Invoice '#]=rngInvoice,ROW([1]!InvoiceDetails[#Data])-ROW([1]!InvoiceDetails[#Headers])), ROW(12:12)), MATCH($B$5, [1]!InvoiceDetails[#Headers], 0)),"")</f>
        <v/>
      </c>
      <c r="C20" s="30" t="str">
        <f t="array" ref="C20">IFERROR(INDEX([1]!InvoiceDetails[#Data],SMALL(IF([1]!InvoiceDetails[Invoice '#]=rngInvoice,ROW([1]!InvoiceDetails[#Data])-ROW([1]!InvoiceDetails[#Headers])), ROW(12:12)), MATCH($C$5, [1]!InvoiceDetails[#Headers], 0)),"")</f>
        <v/>
      </c>
      <c r="D20" s="27" t="str">
        <f t="array" ref="D20">IFERROR(INDEX([1]!InvoiceDetails[#Data],SMALL(IF([1]!InvoiceDetails[Invoice '#]=rngInvoice,ROW([1]!InvoiceDetails[#Data])-ROW([1]!InvoiceDetails[#Headers])), ROW(12:12)), MATCH($D$5, [1]!InvoiceDetails[#Headers], 0)),"")</f>
        <v/>
      </c>
      <c r="E20" s="31" t="str">
        <f t="array" ref="E20">IFERROR(INDEX([1]!InvoiceDetails[#Data],SMALL(IF([1]!InvoiceDetails[Invoice '#]=rngInvoice,ROW([1]!InvoiceDetails[#Data])-ROW([1]!InvoiceDetails[#Headers])), ROW(12:12)), MATCH($E$5, [1]!InvoiceDetails[#Headers], 0)),"")</f>
        <v/>
      </c>
      <c r="F20" s="27" t="str">
        <f t="array" ref="F20">IFERROR(INDEX([1]!InvoiceDetails[#Data],SMALL(IF([1]!InvoiceDetails[Invoice '#]=rngInvoice,ROW([1]!InvoiceDetails[#Data])-ROW([1]!InvoiceDetails[#Headers])), ROW(12:12)), MATCH($F$5, [1]!InvoiceDetails[#Headers], 0)),"")</f>
        <v/>
      </c>
      <c r="G20" s="36"/>
      <c r="H20" s="27" t="e">
        <f>SUM(ProjectInvoice3[[#This Row],[Initial Amount]]+ProjectInvoice3[[#This Row],[Lifetime Interest]])</f>
        <v>#VALUE!</v>
      </c>
      <c r="I20" s="38"/>
      <c r="J20" s="38"/>
      <c r="K20" s="38"/>
    </row>
    <row r="21" spans="2:11" s="19" customFormat="1" ht="34.15" customHeight="1" x14ac:dyDescent="0.25">
      <c r="B21" s="29" t="str">
        <f t="array" ref="B21">IFERROR(INDEX([1]!InvoiceDetails[#Data],SMALL(IF([1]!InvoiceDetails[Invoice '#]=rngInvoice,ROW([1]!InvoiceDetails[#Data])-ROW([1]!InvoiceDetails[#Headers])), ROW(13:13)), MATCH($B$5, [1]!InvoiceDetails[#Headers], 0)),"")</f>
        <v/>
      </c>
      <c r="C21" s="30" t="str">
        <f t="array" ref="C21">IFERROR(INDEX([1]!InvoiceDetails[#Data],SMALL(IF([1]!InvoiceDetails[Invoice '#]=rngInvoice,ROW([1]!InvoiceDetails[#Data])-ROW([1]!InvoiceDetails[#Headers])), ROW(13:13)), MATCH($C$5, [1]!InvoiceDetails[#Headers], 0)),"")</f>
        <v/>
      </c>
      <c r="D21" s="27" t="str">
        <f t="array" ref="D21">IFERROR(INDEX([1]!InvoiceDetails[#Data],SMALL(IF([1]!InvoiceDetails[Invoice '#]=rngInvoice,ROW([1]!InvoiceDetails[#Data])-ROW([1]!InvoiceDetails[#Headers])), ROW(13:13)), MATCH($D$5, [1]!InvoiceDetails[#Headers], 0)),"")</f>
        <v/>
      </c>
      <c r="E21" s="31" t="str">
        <f t="array" ref="E21">IFERROR(INDEX([1]!InvoiceDetails[#Data],SMALL(IF([1]!InvoiceDetails[Invoice '#]=rngInvoice,ROW([1]!InvoiceDetails[#Data])-ROW([1]!InvoiceDetails[#Headers])), ROW(13:13)), MATCH($E$5, [1]!InvoiceDetails[#Headers], 0)),"")</f>
        <v/>
      </c>
      <c r="F21" s="27" t="str">
        <f t="array" ref="F21">IFERROR(INDEX([1]!InvoiceDetails[#Data],SMALL(IF([1]!InvoiceDetails[Invoice '#]=rngInvoice,ROW([1]!InvoiceDetails[#Data])-ROW([1]!InvoiceDetails[#Headers])), ROW(13:13)), MATCH($F$5, [1]!InvoiceDetails[#Headers], 0)),"")</f>
        <v/>
      </c>
      <c r="G21" s="36"/>
      <c r="H21" s="27" t="e">
        <f>SUM(ProjectInvoice3[[#This Row],[Initial Amount]]+ProjectInvoice3[[#This Row],[Lifetime Interest]])</f>
        <v>#VALUE!</v>
      </c>
      <c r="I21" s="38"/>
      <c r="J21" s="38"/>
      <c r="K21" s="38"/>
    </row>
    <row r="22" spans="2:11" s="19" customFormat="1" ht="34.15" customHeight="1" x14ac:dyDescent="0.25">
      <c r="B22" s="29" t="str">
        <f t="array" ref="B22">IFERROR(INDEX([1]!InvoiceDetails[#Data],SMALL(IF([1]!InvoiceDetails[Invoice '#]=rngInvoice,ROW([1]!InvoiceDetails[#Data])-ROW([1]!InvoiceDetails[#Headers])), ROW(14:14)), MATCH($B$5, [1]!InvoiceDetails[#Headers], 0)),"")</f>
        <v/>
      </c>
      <c r="C22" s="30" t="str">
        <f t="array" ref="C22">IFERROR(INDEX([1]!InvoiceDetails[#Data],SMALL(IF([1]!InvoiceDetails[Invoice '#]=rngInvoice,ROW([1]!InvoiceDetails[#Data])-ROW([1]!InvoiceDetails[#Headers])), ROW(14:14)), MATCH($C$5, [1]!InvoiceDetails[#Headers], 0)),"")</f>
        <v/>
      </c>
      <c r="D22" s="27" t="str">
        <f t="array" ref="D22">IFERROR(INDEX([1]!InvoiceDetails[#Data],SMALL(IF([1]!InvoiceDetails[Invoice '#]=rngInvoice,ROW([1]!InvoiceDetails[#Data])-ROW([1]!InvoiceDetails[#Headers])), ROW(14:14)), MATCH($D$5, [1]!InvoiceDetails[#Headers], 0)),"")</f>
        <v/>
      </c>
      <c r="E22" s="31" t="str">
        <f t="array" ref="E22">IFERROR(INDEX([1]!InvoiceDetails[#Data],SMALL(IF([1]!InvoiceDetails[Invoice '#]=rngInvoice,ROW([1]!InvoiceDetails[#Data])-ROW([1]!InvoiceDetails[#Headers])), ROW(14:14)), MATCH($E$5, [1]!InvoiceDetails[#Headers], 0)),"")</f>
        <v/>
      </c>
      <c r="F22" s="27" t="str">
        <f t="array" ref="F22">IFERROR(INDEX([1]!InvoiceDetails[#Data],SMALL(IF([1]!InvoiceDetails[Invoice '#]=rngInvoice,ROW([1]!InvoiceDetails[#Data])-ROW([1]!InvoiceDetails[#Headers])), ROW(14:14)), MATCH($F$5, [1]!InvoiceDetails[#Headers], 0)),"")</f>
        <v/>
      </c>
      <c r="G22" s="36"/>
      <c r="H22" s="27" t="e">
        <f>SUM(ProjectInvoice3[[#This Row],[Initial Amount]]+ProjectInvoice3[[#This Row],[Lifetime Interest]])</f>
        <v>#VALUE!</v>
      </c>
      <c r="I22" s="38"/>
      <c r="J22" s="38"/>
      <c r="K22" s="38"/>
    </row>
    <row r="23" spans="2:11" s="19" customFormat="1" ht="34.15" customHeight="1" x14ac:dyDescent="0.25">
      <c r="B23" s="29" t="str">
        <f t="array" ref="B23">IFERROR(INDEX([1]!InvoiceDetails[#Data],SMALL(IF([1]!InvoiceDetails[Invoice '#]=rngInvoice,ROW([1]!InvoiceDetails[#Data])-ROW([1]!InvoiceDetails[#Headers])), ROW(15:15)), MATCH($B$5, [1]!InvoiceDetails[#Headers], 0)),"")</f>
        <v/>
      </c>
      <c r="C23" s="30" t="str">
        <f t="array" ref="C23">IFERROR(INDEX([1]!InvoiceDetails[#Data],SMALL(IF([1]!InvoiceDetails[Invoice '#]=rngInvoice,ROW([1]!InvoiceDetails[#Data])-ROW([1]!InvoiceDetails[#Headers])), ROW(15:15)), MATCH($C$5, [1]!InvoiceDetails[#Headers], 0)),"")</f>
        <v/>
      </c>
      <c r="D23" s="27" t="str">
        <f t="array" ref="D23">IFERROR(INDEX([1]!InvoiceDetails[#Data],SMALL(IF([1]!InvoiceDetails[Invoice '#]=rngInvoice,ROW([1]!InvoiceDetails[#Data])-ROW([1]!InvoiceDetails[#Headers])), ROW(15:15)), MATCH($D$5, [1]!InvoiceDetails[#Headers], 0)),"")</f>
        <v/>
      </c>
      <c r="E23" s="31" t="str">
        <f t="array" ref="E23">IFERROR(INDEX([1]!InvoiceDetails[#Data],SMALL(IF([1]!InvoiceDetails[Invoice '#]=rngInvoice,ROW([1]!InvoiceDetails[#Data])-ROW([1]!InvoiceDetails[#Headers])), ROW(15:15)), MATCH($E$5, [1]!InvoiceDetails[#Headers], 0)),"")</f>
        <v/>
      </c>
      <c r="F23" s="27" t="str">
        <f t="array" ref="F23">IFERROR(INDEX([1]!InvoiceDetails[#Data],SMALL(IF([1]!InvoiceDetails[Invoice '#]=rngInvoice,ROW([1]!InvoiceDetails[#Data])-ROW([1]!InvoiceDetails[#Headers])), ROW(15:15)), MATCH($F$5, [1]!InvoiceDetails[#Headers], 0)),"")</f>
        <v/>
      </c>
      <c r="G23" s="36"/>
      <c r="H23" s="27" t="e">
        <f>SUM(ProjectInvoice3[[#This Row],[Initial Amount]]+ProjectInvoice3[[#This Row],[Lifetime Interest]])</f>
        <v>#VALUE!</v>
      </c>
      <c r="I23" s="38"/>
      <c r="J23" s="38"/>
      <c r="K23" s="38"/>
    </row>
    <row r="24" spans="2:11" s="19" customFormat="1" ht="34.15" customHeight="1" x14ac:dyDescent="0.25">
      <c r="B24" s="29" t="str">
        <f t="array" ref="B24">IFERROR(INDEX([1]!InvoiceDetails[#Data],SMALL(IF([1]!InvoiceDetails[Invoice '#]=rngInvoice,ROW([1]!InvoiceDetails[#Data])-ROW([1]!InvoiceDetails[#Headers])), ROW(16:16)), MATCH($B$5, [1]!InvoiceDetails[#Headers], 0)),"")</f>
        <v/>
      </c>
      <c r="C24" s="30" t="str">
        <f t="array" ref="C24">IFERROR(INDEX([1]!InvoiceDetails[#Data],SMALL(IF([1]!InvoiceDetails[Invoice '#]=rngInvoice,ROW([1]!InvoiceDetails[#Data])-ROW([1]!InvoiceDetails[#Headers])), ROW(16:16)), MATCH($C$5, [1]!InvoiceDetails[#Headers], 0)),"")</f>
        <v/>
      </c>
      <c r="D24" s="27" t="str">
        <f t="array" ref="D24">IFERROR(INDEX([1]!InvoiceDetails[#Data],SMALL(IF([1]!InvoiceDetails[Invoice '#]=rngInvoice,ROW([1]!InvoiceDetails[#Data])-ROW([1]!InvoiceDetails[#Headers])), ROW(16:16)), MATCH($D$5, [1]!InvoiceDetails[#Headers], 0)),"")</f>
        <v/>
      </c>
      <c r="E24" s="31" t="str">
        <f t="array" ref="E24">IFERROR(INDEX([1]!InvoiceDetails[#Data],SMALL(IF([1]!InvoiceDetails[Invoice '#]=rngInvoice,ROW([1]!InvoiceDetails[#Data])-ROW([1]!InvoiceDetails[#Headers])), ROW(16:16)), MATCH($E$5, [1]!InvoiceDetails[#Headers], 0)),"")</f>
        <v/>
      </c>
      <c r="F24" s="27" t="str">
        <f t="array" ref="F24">IFERROR(INDEX([1]!InvoiceDetails[#Data],SMALL(IF([1]!InvoiceDetails[Invoice '#]=rngInvoice,ROW([1]!InvoiceDetails[#Data])-ROW([1]!InvoiceDetails[#Headers])), ROW(16:16)), MATCH($F$5, [1]!InvoiceDetails[#Headers], 0)),"")</f>
        <v/>
      </c>
      <c r="G24" s="36"/>
      <c r="H24" s="27" t="e">
        <f>SUM(ProjectInvoice3[[#This Row],[Initial Amount]]+ProjectInvoice3[[#This Row],[Lifetime Interest]])</f>
        <v>#VALUE!</v>
      </c>
      <c r="I24" s="38"/>
      <c r="J24" s="38"/>
      <c r="K24" s="38"/>
    </row>
    <row r="25" spans="2:11" s="19" customFormat="1" ht="34.15" customHeight="1" x14ac:dyDescent="0.25">
      <c r="B25" s="29"/>
      <c r="C25" s="30"/>
      <c r="D25" s="27"/>
      <c r="E25" s="31"/>
      <c r="F25" s="27" t="str">
        <f t="array" ref="F25">IFERROR(INDEX([1]!InvoiceDetails[#Data],SMALL(IF([1]!InvoiceDetails[Invoice '#]=rngInvoice,ROW([1]!InvoiceDetails[#Data])-ROW([1]!InvoiceDetails[#Headers])), ROW(17:17)), MATCH($F$5, [1]!InvoiceDetails[#Headers], 0)),"")</f>
        <v/>
      </c>
      <c r="G25" s="36"/>
      <c r="H25" s="27" t="e">
        <f>SUM(ProjectInvoice3[[#This Row],[Initial Amount]]+ProjectInvoice3[[#This Row],[Lifetime Interest]])</f>
        <v>#VALUE!</v>
      </c>
      <c r="I25" s="38"/>
      <c r="J25" s="38"/>
      <c r="K25" s="38"/>
    </row>
    <row r="26" spans="2:11" s="19" customFormat="1" ht="34.15" customHeight="1" x14ac:dyDescent="0.25">
      <c r="B26" s="29" t="str">
        <f t="array" ref="B26">IFERROR(INDEX([1]!InvoiceDetails[#Data],SMALL(IF([1]!InvoiceDetails[Invoice '#]=rngInvoice,ROW([1]!InvoiceDetails[#Data])-ROW([1]!InvoiceDetails[#Headers])), ROW(18:18)), MATCH($B$5, [1]!InvoiceDetails[#Headers], 0)),"")</f>
        <v/>
      </c>
      <c r="C26" s="30" t="str">
        <f t="array" ref="C26">IFERROR(INDEX([1]!InvoiceDetails[#Data],SMALL(IF([1]!InvoiceDetails[Invoice '#]=rngInvoice,ROW([1]!InvoiceDetails[#Data])-ROW([1]!InvoiceDetails[#Headers])), ROW(18:18)), MATCH($C$5, [1]!InvoiceDetails[#Headers], 0)),"")</f>
        <v/>
      </c>
      <c r="D26" s="27" t="str">
        <f t="array" ref="D26">IFERROR(INDEX([1]!InvoiceDetails[#Data],SMALL(IF([1]!InvoiceDetails[Invoice '#]=rngInvoice,ROW([1]!InvoiceDetails[#Data])-ROW([1]!InvoiceDetails[#Headers])), ROW(18:18)), MATCH($D$5, [1]!InvoiceDetails[#Headers], 0)),"")</f>
        <v/>
      </c>
      <c r="E26" s="31" t="str">
        <f t="array" ref="E26">IFERROR(INDEX([1]!InvoiceDetails[#Data],SMALL(IF([1]!InvoiceDetails[Invoice '#]=rngInvoice,ROW([1]!InvoiceDetails[#Data])-ROW([1]!InvoiceDetails[#Headers])), ROW(18:18)), MATCH($E$5, [1]!InvoiceDetails[#Headers], 0)),"")</f>
        <v/>
      </c>
      <c r="F26" s="27" t="str">
        <f t="array" ref="F26">IFERROR(INDEX([1]!InvoiceDetails[#Data],SMALL(IF([1]!InvoiceDetails[Invoice '#]=rngInvoice,ROW([1]!InvoiceDetails[#Data])-ROW([1]!InvoiceDetails[#Headers])), ROW(18:18)), MATCH($F$5, [1]!InvoiceDetails[#Headers], 0)),"")</f>
        <v/>
      </c>
      <c r="G26" s="36"/>
      <c r="H26" s="27" t="e">
        <f>SUM(ProjectInvoice3[[#This Row],[Initial Amount]]+ProjectInvoice3[[#This Row],[Lifetime Interest]])</f>
        <v>#VALUE!</v>
      </c>
      <c r="I26" s="38"/>
      <c r="J26" s="38"/>
      <c r="K26" s="38"/>
    </row>
    <row r="27" spans="2:11" s="19" customFormat="1" ht="34.15" customHeight="1" x14ac:dyDescent="0.25">
      <c r="B27" s="29" t="str">
        <f t="array" ref="B27">IFERROR(INDEX([1]!InvoiceDetails[#Data],SMALL(IF([1]!InvoiceDetails[Invoice '#]=rngInvoice,ROW([1]!InvoiceDetails[#Data])-ROW([1]!InvoiceDetails[#Headers])), ROW(19:19)), MATCH($B$5, [1]!InvoiceDetails[#Headers], 0)),"")</f>
        <v/>
      </c>
      <c r="C27" s="30" t="str">
        <f t="array" ref="C27">IFERROR(INDEX([1]!InvoiceDetails[#Data],SMALL(IF([1]!InvoiceDetails[Invoice '#]=rngInvoice,ROW([1]!InvoiceDetails[#Data])-ROW([1]!InvoiceDetails[#Headers])), ROW(19:19)), MATCH($C$5, [1]!InvoiceDetails[#Headers], 0)),"")</f>
        <v/>
      </c>
      <c r="D27" s="27" t="str">
        <f t="array" ref="D27">IFERROR(INDEX([1]!InvoiceDetails[#Data],SMALL(IF([1]!InvoiceDetails[Invoice '#]=rngInvoice,ROW([1]!InvoiceDetails[#Data])-ROW([1]!InvoiceDetails[#Headers])), ROW(19:19)), MATCH($D$5, [1]!InvoiceDetails[#Headers], 0)),"")</f>
        <v/>
      </c>
      <c r="E27" s="31" t="str">
        <f t="array" ref="E27">IFERROR(INDEX([1]!InvoiceDetails[#Data],SMALL(IF([1]!InvoiceDetails[Invoice '#]=rngInvoice,ROW([1]!InvoiceDetails[#Data])-ROW([1]!InvoiceDetails[#Headers])), ROW(19:19)), MATCH($E$5, [1]!InvoiceDetails[#Headers], 0)),"")</f>
        <v/>
      </c>
      <c r="F27" s="27" t="str">
        <f t="array" ref="F27">IFERROR(INDEX([1]!InvoiceDetails[#Data],SMALL(IF([1]!InvoiceDetails[Invoice '#]=rngInvoice,ROW([1]!InvoiceDetails[#Data])-ROW([1]!InvoiceDetails[#Headers])), ROW(19:19)), MATCH($F$5, [1]!InvoiceDetails[#Headers], 0)),"")</f>
        <v/>
      </c>
      <c r="G27" s="36"/>
      <c r="H27" s="27" t="e">
        <f>SUM(ProjectInvoice3[[#This Row],[Initial Amount]]+ProjectInvoice3[[#This Row],[Lifetime Interest]])</f>
        <v>#VALUE!</v>
      </c>
      <c r="I27" s="38"/>
      <c r="J27" s="38"/>
      <c r="K27" s="38"/>
    </row>
    <row r="28" spans="2:11" s="19" customFormat="1" ht="34.15" customHeight="1" x14ac:dyDescent="0.25">
      <c r="B28" s="29" t="str">
        <f t="array" ref="B28">IFERROR(INDEX([1]!InvoiceDetails[#Data],SMALL(IF([1]!InvoiceDetails[Invoice '#]=rngInvoice,ROW([1]!InvoiceDetails[#Data])-ROW([1]!InvoiceDetails[#Headers])), ROW(20:20)), MATCH($B$5, [1]!InvoiceDetails[#Headers], 0)),"")</f>
        <v/>
      </c>
      <c r="C28" s="30" t="str">
        <f t="array" ref="C28">IFERROR(INDEX([1]!InvoiceDetails[#Data],SMALL(IF([1]!InvoiceDetails[Invoice '#]=rngInvoice,ROW([1]!InvoiceDetails[#Data])-ROW([1]!InvoiceDetails[#Headers])), ROW(20:20)), MATCH($C$5, [1]!InvoiceDetails[#Headers], 0)),"")</f>
        <v/>
      </c>
      <c r="D28" s="27" t="str">
        <f t="array" ref="D28">IFERROR(INDEX([1]!InvoiceDetails[#Data],SMALL(IF([1]!InvoiceDetails[Invoice '#]=rngInvoice,ROW([1]!InvoiceDetails[#Data])-ROW([1]!InvoiceDetails[#Headers])), ROW(20:20)), MATCH($D$5, [1]!InvoiceDetails[#Headers], 0)),"")</f>
        <v/>
      </c>
      <c r="E28" s="31" t="str">
        <f t="array" ref="E28">IFERROR(INDEX([1]!InvoiceDetails[#Data],SMALL(IF([1]!InvoiceDetails[Invoice '#]=rngInvoice,ROW([1]!InvoiceDetails[#Data])-ROW([1]!InvoiceDetails[#Headers])), ROW(20:20)), MATCH($E$5, [1]!InvoiceDetails[#Headers], 0)),"")</f>
        <v/>
      </c>
      <c r="F28" s="27" t="str">
        <f t="array" ref="F28">IFERROR(INDEX([1]!InvoiceDetails[#Data],SMALL(IF([1]!InvoiceDetails[Invoice '#]=rngInvoice,ROW([1]!InvoiceDetails[#Data])-ROW([1]!InvoiceDetails[#Headers])), ROW(20:20)), MATCH($F$5, [1]!InvoiceDetails[#Headers], 0)),"")</f>
        <v/>
      </c>
      <c r="G28" s="36"/>
      <c r="H28" s="27" t="e">
        <f>SUM(ProjectInvoice3[[#This Row],[Initial Amount]]+ProjectInvoice3[[#This Row],[Lifetime Interest]])</f>
        <v>#VALUE!</v>
      </c>
      <c r="I28" s="38"/>
      <c r="J28" s="38"/>
      <c r="K28" s="38"/>
    </row>
    <row r="29" spans="2:11" s="19" customFormat="1" ht="34.15" customHeight="1" x14ac:dyDescent="0.25">
      <c r="B29" s="29" t="str">
        <f t="array" ref="B29">IFERROR(INDEX([1]!InvoiceDetails[#Data],SMALL(IF([1]!InvoiceDetails[Invoice '#]=rngInvoice,ROW([1]!InvoiceDetails[#Data])-ROW([1]!InvoiceDetails[#Headers])), ROW(21:21)), MATCH($B$5, [1]!InvoiceDetails[#Headers], 0)),"")</f>
        <v/>
      </c>
      <c r="C29" s="30" t="str">
        <f t="array" ref="C29">IFERROR(INDEX([1]!InvoiceDetails[#Data],SMALL(IF([1]!InvoiceDetails[Invoice '#]=rngInvoice,ROW([1]!InvoiceDetails[#Data])-ROW([1]!InvoiceDetails[#Headers])), ROW(21:21)), MATCH($C$5, [1]!InvoiceDetails[#Headers], 0)),"")</f>
        <v/>
      </c>
      <c r="D29" s="27" t="str">
        <f t="array" ref="D29">IFERROR(INDEX([1]!InvoiceDetails[#Data],SMALL(IF([1]!InvoiceDetails[Invoice '#]=rngInvoice,ROW([1]!InvoiceDetails[#Data])-ROW([1]!InvoiceDetails[#Headers])), ROW(21:21)), MATCH($D$5, [1]!InvoiceDetails[#Headers], 0)),"")</f>
        <v/>
      </c>
      <c r="E29" s="31" t="str">
        <f t="array" ref="E29">IFERROR(INDEX([1]!InvoiceDetails[#Data],SMALL(IF([1]!InvoiceDetails[Invoice '#]=rngInvoice,ROW([1]!InvoiceDetails[#Data])-ROW([1]!InvoiceDetails[#Headers])), ROW(21:21)), MATCH($E$5, [1]!InvoiceDetails[#Headers], 0)),"")</f>
        <v/>
      </c>
      <c r="F29" s="27" t="str">
        <f t="array" ref="F29">IFERROR(INDEX([1]!InvoiceDetails[#Data],SMALL(IF([1]!InvoiceDetails[Invoice '#]=rngInvoice,ROW([1]!InvoiceDetails[#Data])-ROW([1]!InvoiceDetails[#Headers])), ROW(21:21)), MATCH($F$5, [1]!InvoiceDetails[#Headers], 0)),"")</f>
        <v/>
      </c>
      <c r="G29" s="36"/>
      <c r="H29" s="27" t="e">
        <f>SUM(ProjectInvoice3[[#This Row],[Initial Amount]]+ProjectInvoice3[[#This Row],[Lifetime Interest]])</f>
        <v>#VALUE!</v>
      </c>
      <c r="I29" s="38"/>
      <c r="J29" s="38"/>
      <c r="K29" s="38"/>
    </row>
    <row r="30" spans="2:11" s="19" customFormat="1" ht="34.15" customHeight="1" x14ac:dyDescent="0.25">
      <c r="B30" s="32" t="str">
        <f t="array" ref="B30">IFERROR(INDEX([1]!InvoiceDetails[#Data],SMALL(IF([1]!InvoiceDetails[Invoice '#]=rngInvoice,ROW([1]!InvoiceDetails[#Data])-ROW([1]!InvoiceDetails[#Headers])), ROW(22:22)), MATCH($B$5, [1]!InvoiceDetails[#Headers], 0)),"")</f>
        <v/>
      </c>
      <c r="C30" s="33" t="str">
        <f t="array" ref="C30">IFERROR(INDEX([1]!InvoiceDetails[#Data],SMALL(IF([1]!InvoiceDetails[Invoice '#]=rngInvoice,ROW([1]!InvoiceDetails[#Data])-ROW([1]!InvoiceDetails[#Headers])), ROW(22:22)), MATCH($C$5, [1]!InvoiceDetails[#Headers], 0)),"")</f>
        <v/>
      </c>
      <c r="D30" s="28" t="str">
        <f t="array" ref="D30">IFERROR(INDEX([1]!InvoiceDetails[#Data],SMALL(IF([1]!InvoiceDetails[Invoice '#]=rngInvoice,ROW([1]!InvoiceDetails[#Data])-ROW([1]!InvoiceDetails[#Headers])), ROW(22:22)), MATCH($D$5, [1]!InvoiceDetails[#Headers], 0)),"")</f>
        <v/>
      </c>
      <c r="E30" s="34" t="str">
        <f t="array" ref="E30">IFERROR(INDEX([1]!InvoiceDetails[#Data],SMALL(IF([1]!InvoiceDetails[Invoice '#]=rngInvoice,ROW([1]!InvoiceDetails[#Data])-ROW([1]!InvoiceDetails[#Headers])), ROW(22:22)), MATCH($E$5, [1]!InvoiceDetails[#Headers], 0)),"")</f>
        <v/>
      </c>
      <c r="F30" s="28" t="str">
        <f t="array" ref="F30">IFERROR(INDEX([1]!InvoiceDetails[#Data],SMALL(IF([1]!InvoiceDetails[Invoice '#]=rngInvoice,ROW([1]!InvoiceDetails[#Data])-ROW([1]!InvoiceDetails[#Headers])), ROW(22:22)), MATCH($F$5, [1]!InvoiceDetails[#Headers], 0)),"")</f>
        <v/>
      </c>
      <c r="G30" s="37"/>
      <c r="H30" s="27" t="e">
        <f>SUM(ProjectInvoice3[[#This Row],[Initial Amount]]+ProjectInvoice3[[#This Row],[Lifetime Interest]])</f>
        <v>#VALUE!</v>
      </c>
      <c r="I30" s="38"/>
      <c r="J30" s="38"/>
      <c r="K30" s="38"/>
    </row>
    <row r="31" spans="2:11" s="19" customFormat="1" ht="34.15" customHeight="1" x14ac:dyDescent="0.25">
      <c r="B31" s="21"/>
      <c r="C31" s="21"/>
      <c r="D31" s="22"/>
      <c r="E31" s="23"/>
      <c r="F31" s="5"/>
      <c r="G31" s="24" t="s">
        <v>15</v>
      </c>
      <c r="H31" s="35">
        <f>SUM(H6:H14)</f>
        <v>334833.93</v>
      </c>
      <c r="I31" s="20"/>
      <c r="J31" s="20"/>
      <c r="K31" s="20"/>
    </row>
  </sheetData>
  <sheetProtection formatCells="0" formatColumns="0" formatRows="0" selectLockedCells="1" sort="0"/>
  <mergeCells count="1">
    <mergeCell ref="B2:H2"/>
  </mergeCells>
  <conditionalFormatting sqref="B6:G30 G31">
    <cfRule type="expression" dxfId="4" priority="5">
      <formula>MOD(ROW(),2)=0</formula>
    </cfRule>
  </conditionalFormatting>
  <conditionalFormatting sqref="H6:H30">
    <cfRule type="expression" dxfId="3" priority="3">
      <formula>MOD(ROW(),2)=0</formula>
    </cfRule>
    <cfRule type="expression" dxfId="2" priority="4">
      <formula>MOD(ROW(),2)=1</formula>
    </cfRule>
  </conditionalFormatting>
  <conditionalFormatting sqref="H31">
    <cfRule type="expression" dxfId="1" priority="1">
      <formula>MOD(ROW(),2)=1</formula>
    </cfRule>
    <cfRule type="expression" dxfId="0" priority="2">
      <formula>MOD(ROW(),2)=0</formula>
    </cfRule>
  </conditionalFormatting>
  <hyperlinks>
    <hyperlink ref="H3" r:id="rId1" xr:uid="{76CBDC3F-0880-4BDD-815A-A434C93EB77D}"/>
  </hyperlinks>
  <printOptions horizontalCentered="1"/>
  <pageMargins left="0.7" right="0.7" top="1" bottom="1" header="0.3" footer="0.3"/>
  <pageSetup scale="58" fitToHeight="0" orientation="landscape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CDs</vt:lpstr>
      <vt:lpstr>Closed CDs</vt:lpstr>
      <vt:lpstr>'Closed CDs'!CompanyName</vt:lpstr>
      <vt:lpstr>CompanyName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Kaster</dc:creator>
  <cp:lastModifiedBy>City Clerk</cp:lastModifiedBy>
  <cp:lastPrinted>2025-08-28T17:44:44Z</cp:lastPrinted>
  <dcterms:created xsi:type="dcterms:W3CDTF">2025-03-10T18:52:41Z</dcterms:created>
  <dcterms:modified xsi:type="dcterms:W3CDTF">2025-08-28T19:48:15Z</dcterms:modified>
</cp:coreProperties>
</file>